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905" tabRatio="762" activeTab="1"/>
  </bookViews>
  <sheets>
    <sheet name="Bieu I Giuaky 2016-2020 NSTW" sheetId="1" r:id="rId1"/>
    <sheet name="BieuIII.ODA2016-2020" sheetId="2" r:id="rId2"/>
  </sheets>
  <externalReferences>
    <externalReference r:id="rId5"/>
    <externalReference r:id="rId6"/>
    <externalReference r:id="rId7"/>
  </externalReferences>
  <definedNames>
    <definedName name="_________a1" localSheetId="1" hidden="1">{"'Sheet1'!$L$16"}</definedName>
    <definedName name="_________a1" hidden="1">{"'Sheet1'!$L$16"}</definedName>
    <definedName name="_________ban2" localSheetId="1" hidden="1">{"'Sheet1'!$L$16"}</definedName>
    <definedName name="_________ban2" hidden="1">{"'Sheet1'!$L$16"}</definedName>
    <definedName name="_________h1" localSheetId="1" hidden="1">{"'Sheet1'!$L$16"}</definedName>
    <definedName name="_________h1" hidden="1">{"'Sheet1'!$L$16"}</definedName>
    <definedName name="_________hu1" localSheetId="1" hidden="1">{"'Sheet1'!$L$16"}</definedName>
    <definedName name="_________hu1" hidden="1">{"'Sheet1'!$L$16"}</definedName>
    <definedName name="_________hu2" localSheetId="1" hidden="1">{"'Sheet1'!$L$16"}</definedName>
    <definedName name="_________hu2" hidden="1">{"'Sheet1'!$L$16"}</definedName>
    <definedName name="_________hu5" localSheetId="1" hidden="1">{"'Sheet1'!$L$16"}</definedName>
    <definedName name="_________hu5" hidden="1">{"'Sheet1'!$L$16"}</definedName>
    <definedName name="_________hu6" localSheetId="1" hidden="1">{"'Sheet1'!$L$16"}</definedName>
    <definedName name="_________hu6" hidden="1">{"'Sheet1'!$L$16"}</definedName>
    <definedName name="_________M36" localSheetId="1" hidden="1">{"'Sheet1'!$L$16"}</definedName>
    <definedName name="_________M36" hidden="1">{"'Sheet1'!$L$16"}</definedName>
    <definedName name="_________PA3" localSheetId="1" hidden="1">{"'Sheet1'!$L$16"}</definedName>
    <definedName name="_________PA3" hidden="1">{"'Sheet1'!$L$16"}</definedName>
    <definedName name="_________Tru21" localSheetId="1" hidden="1">{"'Sheet1'!$L$16"}</definedName>
    <definedName name="_________Tru21" hidden="1">{"'Sheet1'!$L$16"}</definedName>
    <definedName name="________a1" localSheetId="1" hidden="1">{"'Sheet1'!$L$16"}</definedName>
    <definedName name="________a1" hidden="1">{"'Sheet1'!$L$16"}</definedName>
    <definedName name="________h1" localSheetId="1" hidden="1">{"'Sheet1'!$L$16"}</definedName>
    <definedName name="________h1" hidden="1">{"'Sheet1'!$L$16"}</definedName>
    <definedName name="________hu1" localSheetId="1" hidden="1">{"'Sheet1'!$L$16"}</definedName>
    <definedName name="________hu1" hidden="1">{"'Sheet1'!$L$16"}</definedName>
    <definedName name="________hu2" localSheetId="1" hidden="1">{"'Sheet1'!$L$16"}</definedName>
    <definedName name="________hu2" hidden="1">{"'Sheet1'!$L$16"}</definedName>
    <definedName name="________hu5" localSheetId="1" hidden="1">{"'Sheet1'!$L$16"}</definedName>
    <definedName name="________hu5" hidden="1">{"'Sheet1'!$L$16"}</definedName>
    <definedName name="________hu6" localSheetId="1" hidden="1">{"'Sheet1'!$L$16"}</definedName>
    <definedName name="________hu6" hidden="1">{"'Sheet1'!$L$16"}</definedName>
    <definedName name="_______a1" localSheetId="1" hidden="1">{"'Sheet1'!$L$16"}</definedName>
    <definedName name="_______a1" hidden="1">{"'Sheet1'!$L$16"}</definedName>
    <definedName name="_______ban2" localSheetId="1" hidden="1">{"'Sheet1'!$L$16"}</definedName>
    <definedName name="_______ban2" hidden="1">{"'Sheet1'!$L$16"}</definedName>
    <definedName name="_______h1" localSheetId="1" hidden="1">{"'Sheet1'!$L$16"}</definedName>
    <definedName name="_______h1" hidden="1">{"'Sheet1'!$L$16"}</definedName>
    <definedName name="_______hu1" localSheetId="1" hidden="1">{"'Sheet1'!$L$16"}</definedName>
    <definedName name="_______hu1" hidden="1">{"'Sheet1'!$L$16"}</definedName>
    <definedName name="_______hu2" localSheetId="1" hidden="1">{"'Sheet1'!$L$16"}</definedName>
    <definedName name="_______hu2" hidden="1">{"'Sheet1'!$L$16"}</definedName>
    <definedName name="_______hu5" localSheetId="1" hidden="1">{"'Sheet1'!$L$16"}</definedName>
    <definedName name="_______hu5" hidden="1">{"'Sheet1'!$L$16"}</definedName>
    <definedName name="_______hu6" localSheetId="1" hidden="1">{"'Sheet1'!$L$16"}</definedName>
    <definedName name="_______hu6" hidden="1">{"'Sheet1'!$L$16"}</definedName>
    <definedName name="_______M36" localSheetId="1" hidden="1">{"'Sheet1'!$L$16"}</definedName>
    <definedName name="_______M36" hidden="1">{"'Sheet1'!$L$16"}</definedName>
    <definedName name="_______PA3" localSheetId="1" hidden="1">{"'Sheet1'!$L$16"}</definedName>
    <definedName name="_______PA3" hidden="1">{"'Sheet1'!$L$16"}</definedName>
    <definedName name="_______Tru21" localSheetId="1" hidden="1">{"'Sheet1'!$L$16"}</definedName>
    <definedName name="_______Tru21" hidden="1">{"'Sheet1'!$L$16"}</definedName>
    <definedName name="______a1" localSheetId="1" hidden="1">{"'Sheet1'!$L$16"}</definedName>
    <definedName name="______a1" hidden="1">{"'Sheet1'!$L$16"}</definedName>
    <definedName name="______B1" localSheetId="1" hidden="1">{"'Sheet1'!$L$16"}</definedName>
    <definedName name="______B1" hidden="1">{"'Sheet1'!$L$16"}</definedName>
    <definedName name="______ban2" localSheetId="1" hidden="1">{"'Sheet1'!$L$16"}</definedName>
    <definedName name="______ban2" hidden="1">{"'Sheet1'!$L$16"}</definedName>
    <definedName name="______h1" localSheetId="1" hidden="1">{"'Sheet1'!$L$16"}</definedName>
    <definedName name="______h1" hidden="1">{"'Sheet1'!$L$16"}</definedName>
    <definedName name="______hu1" localSheetId="1" hidden="1">{"'Sheet1'!$L$16"}</definedName>
    <definedName name="______hu1" hidden="1">{"'Sheet1'!$L$16"}</definedName>
    <definedName name="______hu2" localSheetId="1" hidden="1">{"'Sheet1'!$L$16"}</definedName>
    <definedName name="______hu2" hidden="1">{"'Sheet1'!$L$16"}</definedName>
    <definedName name="______hu5" localSheetId="1" hidden="1">{"'Sheet1'!$L$16"}</definedName>
    <definedName name="______hu5" hidden="1">{"'Sheet1'!$L$16"}</definedName>
    <definedName name="______hu6" localSheetId="1" hidden="1">{"'Sheet1'!$L$16"}</definedName>
    <definedName name="______hu6" hidden="1">{"'Sheet1'!$L$16"}</definedName>
    <definedName name="______M36" localSheetId="1" hidden="1">{"'Sheet1'!$L$16"}</definedName>
    <definedName name="______M36" hidden="1">{"'Sheet1'!$L$16"}</definedName>
    <definedName name="______PA3" localSheetId="1" hidden="1">{"'Sheet1'!$L$16"}</definedName>
    <definedName name="______PA3" hidden="1">{"'Sheet1'!$L$16"}</definedName>
    <definedName name="______Tru21" localSheetId="1" hidden="1">{"'Sheet1'!$L$16"}</definedName>
    <definedName name="______Tru21" hidden="1">{"'Sheet1'!$L$16"}</definedName>
    <definedName name="_____a1" localSheetId="1" hidden="1">{"'Sheet1'!$L$16"}</definedName>
    <definedName name="_____a1" hidden="1">{"'Sheet1'!$L$16"}</definedName>
    <definedName name="_____B1" localSheetId="1" hidden="1">{"'Sheet1'!$L$16"}</definedName>
    <definedName name="_____B1" hidden="1">{"'Sheet1'!$L$16"}</definedName>
    <definedName name="_____ban2" localSheetId="1" hidden="1">{"'Sheet1'!$L$16"}</definedName>
    <definedName name="_____ban2" hidden="1">{"'Sheet1'!$L$16"}</definedName>
    <definedName name="_____h1" localSheetId="1" hidden="1">{"'Sheet1'!$L$16"}</definedName>
    <definedName name="_____h1" hidden="1">{"'Sheet1'!$L$16"}</definedName>
    <definedName name="_____hu1" localSheetId="1" hidden="1">{"'Sheet1'!$L$16"}</definedName>
    <definedName name="_____hu1" hidden="1">{"'Sheet1'!$L$16"}</definedName>
    <definedName name="_____hu2" localSheetId="1" hidden="1">{"'Sheet1'!$L$16"}</definedName>
    <definedName name="_____hu2" hidden="1">{"'Sheet1'!$L$16"}</definedName>
    <definedName name="_____hu5" localSheetId="1" hidden="1">{"'Sheet1'!$L$16"}</definedName>
    <definedName name="_____hu5" hidden="1">{"'Sheet1'!$L$16"}</definedName>
    <definedName name="_____hu6" localSheetId="1" hidden="1">{"'Sheet1'!$L$16"}</definedName>
    <definedName name="_____hu6" hidden="1">{"'Sheet1'!$L$16"}</definedName>
    <definedName name="_____M36" localSheetId="1" hidden="1">{"'Sheet1'!$L$16"}</definedName>
    <definedName name="_____M36" hidden="1">{"'Sheet1'!$L$16"}</definedName>
    <definedName name="_____NSO2" localSheetId="1" hidden="1">{"'Sheet1'!$L$16"}</definedName>
    <definedName name="_____NSO2" hidden="1">{"'Sheet1'!$L$16"}</definedName>
    <definedName name="_____PA3" localSheetId="1" hidden="1">{"'Sheet1'!$L$16"}</definedName>
    <definedName name="_____PA3" hidden="1">{"'Sheet1'!$L$16"}</definedName>
    <definedName name="_____Tru21" localSheetId="1" hidden="1">{"'Sheet1'!$L$16"}</definedName>
    <definedName name="_____Tru21" hidden="1">{"'Sheet1'!$L$16"}</definedName>
    <definedName name="____a1" localSheetId="1"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hidden="1">{"'Sheet1'!$L$16"}</definedName>
    <definedName name="____ban2" localSheetId="1" hidden="1">{"'Sheet1'!$L$16"}</definedName>
    <definedName name="____ban2" hidden="1">{"'Sheet1'!$L$16"}</definedName>
    <definedName name="____cep1" localSheetId="1" hidden="1">{"'Sheet1'!$L$16"}</definedName>
    <definedName name="____cep1" hidden="1">{"'Sheet1'!$L$16"}</definedName>
    <definedName name="____Coc39" localSheetId="1" hidden="1">{"'Sheet1'!$L$16"}</definedName>
    <definedName name="____Coc39" hidden="1">{"'Sheet1'!$L$16"}</definedName>
    <definedName name="____Goi8" localSheetId="1" hidden="1">{"'Sheet1'!$L$16"}</definedName>
    <definedName name="____Goi8" hidden="1">{"'Sheet1'!$L$16"}</definedName>
    <definedName name="____h1" localSheetId="1" hidden="1">{"'Sheet1'!$L$16"}</definedName>
    <definedName name="____h1" hidden="1">{"'Sheet1'!$L$16"}</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Lan1" localSheetId="1" hidden="1">{"'Sheet1'!$L$16"}</definedName>
    <definedName name="____Lan1" hidden="1">{"'Sheet1'!$L$16"}</definedName>
    <definedName name="____LAN3" localSheetId="1" hidden="1">{"'Sheet1'!$L$16"}</definedName>
    <definedName name="____LAN3" hidden="1">{"'Sheet1'!$L$16"}</definedName>
    <definedName name="____lk2" localSheetId="1" hidden="1">{"'Sheet1'!$L$16"}</definedName>
    <definedName name="____lk2" hidden="1">{"'Sheet1'!$L$16"}</definedName>
    <definedName name="____M36" localSheetId="1" hidden="1">{"'Sheet1'!$L$16"}</definedName>
    <definedName name="____M36" hidden="1">{"'Sheet1'!$L$16"}</definedName>
    <definedName name="____NSO2" localSheetId="1" hidden="1">{"'Sheet1'!$L$16"}</definedName>
    <definedName name="____NSO2"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tt3" localSheetId="1" hidden="1">{"'Sheet1'!$L$16"}</definedName>
    <definedName name="____tt3" hidden="1">{"'Sheet1'!$L$16"}</definedName>
    <definedName name="____TT31" localSheetId="1" hidden="1">{"'Sheet1'!$L$16"}</definedName>
    <definedName name="____TT31" hidden="1">{"'Sheet1'!$L$16"}</definedName>
    <definedName name="____Tru21" localSheetId="1" hidden="1">{"'Sheet1'!$L$16"}</definedName>
    <definedName name="____Tru21" hidden="1">{"'Sheet1'!$L$16"}</definedName>
    <definedName name="____xlfn.BAHTTEXT" hidden="1">#NAME?</definedName>
    <definedName name="___a1" localSheetId="1" hidden="1">{"'Sheet1'!$L$16"}</definedName>
    <definedName name="___a1" hidden="1">{"'Sheet1'!$L$16"}</definedName>
    <definedName name="___B1" localSheetId="1" hidden="1">{"'Sheet1'!$L$16"}</definedName>
    <definedName name="___B1" hidden="1">{"'Sheet1'!$L$16"}</definedName>
    <definedName name="___ban2" localSheetId="1" hidden="1">{"'Sheet1'!$L$16"}</definedName>
    <definedName name="___ban2" hidden="1">{"'Sheet1'!$L$16"}</definedName>
    <definedName name="___cep1" localSheetId="1" hidden="1">{"'Sheet1'!$L$16"}</definedName>
    <definedName name="___cep1" hidden="1">{"'Sheet1'!$L$16"}</definedName>
    <definedName name="___Coc39" localSheetId="1" hidden="1">{"'Sheet1'!$L$16"}</definedName>
    <definedName name="___Coc39" hidden="1">{"'Sheet1'!$L$16"}</definedName>
    <definedName name="___Goi8" localSheetId="1" hidden="1">{"'Sheet1'!$L$16"}</definedName>
    <definedName name="___Goi8" hidden="1">{"'Sheet1'!$L$16"}</definedName>
    <definedName name="___h1" localSheetId="1" hidden="1">{"'Sheet1'!$L$16"}</definedName>
    <definedName name="___h1" hidden="1">{"'Sheet1'!$L$16"}</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Lan1" localSheetId="1" hidden="1">{"'Sheet1'!$L$16"}</definedName>
    <definedName name="___Lan1" hidden="1">{"'Sheet1'!$L$16"}</definedName>
    <definedName name="___LAN3" localSheetId="1" hidden="1">{"'Sheet1'!$L$16"}</definedName>
    <definedName name="___LAN3" hidden="1">{"'Sheet1'!$L$16"}</definedName>
    <definedName name="___lk2" localSheetId="1" hidden="1">{"'Sheet1'!$L$16"}</definedName>
    <definedName name="___lk2" hidden="1">{"'Sheet1'!$L$16"}</definedName>
    <definedName name="___M36" localSheetId="1" hidden="1">{"'Sheet1'!$L$16"}</definedName>
    <definedName name="___M36" hidden="1">{"'Sheet1'!$L$16"}</definedName>
    <definedName name="___NSO2" localSheetId="1" hidden="1">{"'Sheet1'!$L$16"}</definedName>
    <definedName name="___NSO2" hidden="1">{"'Sheet1'!$L$16"}</definedName>
    <definedName name="___PA3" localSheetId="1" hidden="1">{"'Sheet1'!$L$16"}</definedName>
    <definedName name="___PA3" hidden="1">{"'Sheet1'!$L$16"}</definedName>
    <definedName name="___Pl2" localSheetId="1" hidden="1">{"'Sheet1'!$L$16"}</definedName>
    <definedName name="___Pl2" hidden="1">{"'Sheet1'!$L$16"}</definedName>
    <definedName name="___PL3" localSheetId="0" hidden="1">#REF!</definedName>
    <definedName name="___PL3" hidden="1">#REF!</definedName>
    <definedName name="___tt3" localSheetId="1" hidden="1">{"'Sheet1'!$L$16"}</definedName>
    <definedName name="___tt3" hidden="1">{"'Sheet1'!$L$16"}</definedName>
    <definedName name="___TT31" localSheetId="1" hidden="1">{"'Sheet1'!$L$16"}</definedName>
    <definedName name="___TT31" hidden="1">{"'Sheet1'!$L$16"}</definedName>
    <definedName name="___Tru21" localSheetId="1" hidden="1">{"'Sheet1'!$L$16"}</definedName>
    <definedName name="___Tru21" hidden="1">{"'Sheet1'!$L$16"}</definedName>
    <definedName name="___xlfn.BAHTTEXT" hidden="1">#NAME?</definedName>
    <definedName name="__a1" localSheetId="1"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1" hidden="1">{"'Sheet1'!$L$16"}</definedName>
    <definedName name="__B1" hidden="1">{"'Sheet1'!$L$16"}</definedName>
    <definedName name="__ban2" localSheetId="1" hidden="1">{"'Sheet1'!$L$16"}</definedName>
    <definedName name="__ban2" hidden="1">{"'Sheet1'!$L$16"}</definedName>
    <definedName name="__boi1" localSheetId="1">#REF!</definedName>
    <definedName name="__boi1">#REF!</definedName>
    <definedName name="__boi2" localSheetId="1">#REF!</definedName>
    <definedName name="__boi2">#REF!</definedName>
    <definedName name="__boi3" localSheetId="1">#REF!</definedName>
    <definedName name="__boi3">#REF!</definedName>
    <definedName name="__boi4" localSheetId="1">#REF!</definedName>
    <definedName name="__boi4">#REF!</definedName>
    <definedName name="__btm10" localSheetId="1">#REF!</definedName>
    <definedName name="__btm10">#REF!</definedName>
    <definedName name="__btm100" localSheetId="1">#REF!</definedName>
    <definedName name="__btm100">#REF!</definedName>
    <definedName name="__BTM250" localSheetId="1">#REF!</definedName>
    <definedName name="__BTM250">#REF!</definedName>
    <definedName name="__btM300" localSheetId="1">#REF!</definedName>
    <definedName name="__btM300">#REF!</definedName>
    <definedName name="__cao1" localSheetId="1">#REF!</definedName>
    <definedName name="__cao1">#REF!</definedName>
    <definedName name="__cao2" localSheetId="1">#REF!</definedName>
    <definedName name="__cao2">#REF!</definedName>
    <definedName name="__cao3" localSheetId="1">#REF!</definedName>
    <definedName name="__cao3">#REF!</definedName>
    <definedName name="__cao4" localSheetId="1">#REF!</definedName>
    <definedName name="__cao4">#REF!</definedName>
    <definedName name="__cao5" localSheetId="1">#REF!</definedName>
    <definedName name="__cao5">#REF!</definedName>
    <definedName name="__cao6" localSheetId="1">#REF!</definedName>
    <definedName name="__cao6">#REF!</definedName>
    <definedName name="__cep1" localSheetId="1" hidden="1">{"'Sheet1'!$L$16"}</definedName>
    <definedName name="__cep1" hidden="1">{"'Sheet1'!$L$16"}</definedName>
    <definedName name="__Coc39" localSheetId="1" hidden="1">{"'Sheet1'!$L$16"}</definedName>
    <definedName name="__Coc39" hidden="1">{"'Sheet1'!$L$16"}</definedName>
    <definedName name="__CON1" localSheetId="1">#REF!</definedName>
    <definedName name="__CON1">#REF!</definedName>
    <definedName name="__CON2" localSheetId="1">#REF!</definedName>
    <definedName name="__CON2">#REF!</definedName>
    <definedName name="__dai1" localSheetId="1">#REF!</definedName>
    <definedName name="__dai1">#REF!</definedName>
    <definedName name="__dai2" localSheetId="1">#REF!</definedName>
    <definedName name="__dai2">#REF!</definedName>
    <definedName name="__dai3" localSheetId="1">#REF!</definedName>
    <definedName name="__dai3">#REF!</definedName>
    <definedName name="__dai4" localSheetId="1">#REF!</definedName>
    <definedName name="__dai4">#REF!</definedName>
    <definedName name="__dai5" localSheetId="1">#REF!</definedName>
    <definedName name="__dai5">#REF!</definedName>
    <definedName name="__dai6" localSheetId="1">#REF!</definedName>
    <definedName name="__dai6">#REF!</definedName>
    <definedName name="__dan1" localSheetId="1">#REF!</definedName>
    <definedName name="__dan1">#REF!</definedName>
    <definedName name="__dan2" localSheetId="1">#REF!</definedName>
    <definedName name="__dan2">#REF!</definedName>
    <definedName name="__dao1" localSheetId="1">#REF!</definedName>
    <definedName name="__dao1">#REF!</definedName>
    <definedName name="__dbu1" localSheetId="1">#REF!</definedName>
    <definedName name="__dbu1">#REF!</definedName>
    <definedName name="__dbu2" localSheetId="1">#REF!</definedName>
    <definedName name="__dbu2">#REF!</definedName>
    <definedName name="__ddn400" localSheetId="1">#REF!</definedName>
    <definedName name="__ddn400">#REF!</definedName>
    <definedName name="__ddn600" localSheetId="1">#REF!</definedName>
    <definedName name="__ddn600">#REF!</definedName>
    <definedName name="__Goi8" localSheetId="1" hidden="1">{"'Sheet1'!$L$16"}</definedName>
    <definedName name="__Goi8" hidden="1">{"'Sheet1'!$L$16"}</definedName>
    <definedName name="__gon4" localSheetId="1">#REF!</definedName>
    <definedName name="__gon4">#REF!</definedName>
    <definedName name="__h1" localSheetId="1" hidden="1">{"'Sheet1'!$L$16"}</definedName>
    <definedName name="__h1" hidden="1">{"'Sheet1'!$L$16"}</definedName>
    <definedName name="__hom2" localSheetId="1">#REF!</definedName>
    <definedName name="__hom2">#REF!</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IntlFixup" hidden="1">TRUE</definedName>
    <definedName name="__KM188" localSheetId="1">#REF!</definedName>
    <definedName name="__KM188">#REF!</definedName>
    <definedName name="__km189" localSheetId="1">#REF!</definedName>
    <definedName name="__km189">#REF!</definedName>
    <definedName name="__km190" localSheetId="1">#REF!</definedName>
    <definedName name="__km190">#REF!</definedName>
    <definedName name="__km191" localSheetId="1">#REF!</definedName>
    <definedName name="__km191">#REF!</definedName>
    <definedName name="__km192" localSheetId="1">#REF!</definedName>
    <definedName name="__km192">#REF!</definedName>
    <definedName name="__km193" localSheetId="1">#REF!</definedName>
    <definedName name="__km193">#REF!</definedName>
    <definedName name="__km194" localSheetId="1">#REF!</definedName>
    <definedName name="__km194">#REF!</definedName>
    <definedName name="__km195" localSheetId="1">#REF!</definedName>
    <definedName name="__km195">#REF!</definedName>
    <definedName name="__km196" localSheetId="1">#REF!</definedName>
    <definedName name="__km196">#REF!</definedName>
    <definedName name="__km197" localSheetId="1">#REF!</definedName>
    <definedName name="__km197">#REF!</definedName>
    <definedName name="__km198" localSheetId="1">#REF!</definedName>
    <definedName name="__km198">#REF!</definedName>
    <definedName name="__Lan1" localSheetId="1" hidden="1">{"'Sheet1'!$L$16"}</definedName>
    <definedName name="__Lan1" hidden="1">{"'Sheet1'!$L$16"}</definedName>
    <definedName name="__LAN3" localSheetId="1" hidden="1">{"'Sheet1'!$L$16"}</definedName>
    <definedName name="__LAN3" hidden="1">{"'Sheet1'!$L$16"}</definedName>
    <definedName name="__lap1" localSheetId="1">#REF!</definedName>
    <definedName name="__lap1">#REF!</definedName>
    <definedName name="__lap2" localSheetId="1">#REF!</definedName>
    <definedName name="__lap2">#REF!</definedName>
    <definedName name="__lk2" localSheetId="1" hidden="1">{"'Sheet1'!$L$16"}</definedName>
    <definedName name="__lk2" hidden="1">{"'Sheet1'!$L$16"}</definedName>
    <definedName name="__M36" localSheetId="1" hidden="1">{"'Sheet1'!$L$16"}</definedName>
    <definedName name="__M36" hidden="1">{"'Sheet1'!$L$16"}</definedName>
    <definedName name="__MAC12" localSheetId="1">#REF!</definedName>
    <definedName name="__MAC12">#REF!</definedName>
    <definedName name="__MAC46" localSheetId="1">#REF!</definedName>
    <definedName name="__MAC46">#REF!</definedName>
    <definedName name="__NCL100" localSheetId="1">#REF!</definedName>
    <definedName name="__NCL100">#REF!</definedName>
    <definedName name="__NCL200" localSheetId="1">#REF!</definedName>
    <definedName name="__NCL200">#REF!</definedName>
    <definedName name="__NCL250" localSheetId="1">#REF!</definedName>
    <definedName name="__NCL250">#REF!</definedName>
    <definedName name="__NET2" localSheetId="1">#REF!</definedName>
    <definedName name="__NET2">#REF!</definedName>
    <definedName name="__nin190" localSheetId="1">#REF!</definedName>
    <definedName name="__nin190">#REF!</definedName>
    <definedName name="__NSO2" localSheetId="1" hidden="1">{"'Sheet1'!$L$16"}</definedName>
    <definedName name="__NSO2" hidden="1">{"'Sheet1'!$L$16"}</definedName>
    <definedName name="__PA3" localSheetId="1" hidden="1">{"'Sheet1'!$L$16"}</definedName>
    <definedName name="__PA3" hidden="1">{"'Sheet1'!$L$16"}</definedName>
    <definedName name="__PL1242" localSheetId="1">#REF!</definedName>
    <definedName name="__PL1242">#REF!</definedName>
    <definedName name="__Pl2" localSheetId="1" hidden="1">{"'Sheet1'!$L$16"}</definedName>
    <definedName name="__Pl2" hidden="1">{"'Sheet1'!$L$16"}</definedName>
    <definedName name="__phi10" localSheetId="1">#REF!</definedName>
    <definedName name="__phi10">#REF!</definedName>
    <definedName name="__phi12" localSheetId="1">#REF!</definedName>
    <definedName name="__phi12">#REF!</definedName>
    <definedName name="__phi14" localSheetId="1">#REF!</definedName>
    <definedName name="__phi14">#REF!</definedName>
    <definedName name="__phi16" localSheetId="1">#REF!</definedName>
    <definedName name="__phi16">#REF!</definedName>
    <definedName name="__phi18" localSheetId="1">#REF!</definedName>
    <definedName name="__phi18">#REF!</definedName>
    <definedName name="__phi20" localSheetId="1">#REF!</definedName>
    <definedName name="__phi20">#REF!</definedName>
    <definedName name="__phi22" localSheetId="1">#REF!</definedName>
    <definedName name="__phi22">#REF!</definedName>
    <definedName name="__phi25" localSheetId="1">#REF!</definedName>
    <definedName name="__phi25">#REF!</definedName>
    <definedName name="__phi28" localSheetId="1">#REF!</definedName>
    <definedName name="__phi28">#REF!</definedName>
    <definedName name="__phi6" localSheetId="1">#REF!</definedName>
    <definedName name="__phi6">#REF!</definedName>
    <definedName name="__phi8" localSheetId="1">#REF!</definedName>
    <definedName name="__phi8">#REF!</definedName>
    <definedName name="__sat10" localSheetId="1">#REF!</definedName>
    <definedName name="__sat10">#REF!</definedName>
    <definedName name="__sat14" localSheetId="1">#REF!</definedName>
    <definedName name="__sat14">#REF!</definedName>
    <definedName name="__sat16" localSheetId="1">#REF!</definedName>
    <definedName name="__sat16">#REF!</definedName>
    <definedName name="__sat20" localSheetId="1">#REF!</definedName>
    <definedName name="__sat20">#REF!</definedName>
    <definedName name="__sat8" localSheetId="1">#REF!</definedName>
    <definedName name="__sat8">#REF!</definedName>
    <definedName name="__sc1" localSheetId="1">#REF!</definedName>
    <definedName name="__sc1">#REF!</definedName>
    <definedName name="__SC2" localSheetId="1">#REF!</definedName>
    <definedName name="__SC2">#REF!</definedName>
    <definedName name="__sc3" localSheetId="1">#REF!</definedName>
    <definedName name="__sc3">#REF!</definedName>
    <definedName name="__slg1" localSheetId="1">#REF!</definedName>
    <definedName name="__slg1">#REF!</definedName>
    <definedName name="__slg2" localSheetId="1">#REF!</definedName>
    <definedName name="__slg2">#REF!</definedName>
    <definedName name="__slg3" localSheetId="1">#REF!</definedName>
    <definedName name="__slg3">#REF!</definedName>
    <definedName name="__slg4" localSheetId="1">#REF!</definedName>
    <definedName name="__slg4">#REF!</definedName>
    <definedName name="__slg5" localSheetId="1">#REF!</definedName>
    <definedName name="__slg5">#REF!</definedName>
    <definedName name="__slg6" localSheetId="1">#REF!</definedName>
    <definedName name="__slg6">#REF!</definedName>
    <definedName name="__SN3" localSheetId="1">#REF!</definedName>
    <definedName name="__SN3">#REF!</definedName>
    <definedName name="__sua20" localSheetId="1">#REF!</definedName>
    <definedName name="__sua20">#REF!</definedName>
    <definedName name="__sua30" localSheetId="1">#REF!</definedName>
    <definedName name="__sua30">#REF!</definedName>
    <definedName name="__TB1" localSheetId="1">#REF!</definedName>
    <definedName name="__TB1">#REF!</definedName>
    <definedName name="__TL1" localSheetId="1">#REF!</definedName>
    <definedName name="__TL1">#REF!</definedName>
    <definedName name="__TL2" localSheetId="1">#REF!</definedName>
    <definedName name="__TL2">#REF!</definedName>
    <definedName name="__TL3" localSheetId="1">#REF!</definedName>
    <definedName name="__TL3">#REF!</definedName>
    <definedName name="__TLA120" localSheetId="1">#REF!</definedName>
    <definedName name="__TLA120">#REF!</definedName>
    <definedName name="__TLA35" localSheetId="1">#REF!</definedName>
    <definedName name="__TLA35">#REF!</definedName>
    <definedName name="__TLA50" localSheetId="1">#REF!</definedName>
    <definedName name="__TLA50">#REF!</definedName>
    <definedName name="__TLA70" localSheetId="1">#REF!</definedName>
    <definedName name="__TLA70">#REF!</definedName>
    <definedName name="__TLA95" localSheetId="1">#REF!</definedName>
    <definedName name="__TLA95">#REF!</definedName>
    <definedName name="__tt3" localSheetId="1" hidden="1">{"'Sheet1'!$L$16"}</definedName>
    <definedName name="__tt3" hidden="1">{"'Sheet1'!$L$16"}</definedName>
    <definedName name="__TT31" localSheetId="1" hidden="1">{"'Sheet1'!$L$16"}</definedName>
    <definedName name="__TT31" hidden="1">{"'Sheet1'!$L$16"}</definedName>
    <definedName name="__TH1" localSheetId="1">#REF!</definedName>
    <definedName name="__TH1">#REF!</definedName>
    <definedName name="__TH2" localSheetId="1">#REF!</definedName>
    <definedName name="__TH2">#REF!</definedName>
    <definedName name="__TH3" localSheetId="1">#REF!</definedName>
    <definedName name="__TH3">#REF!</definedName>
    <definedName name="__Tru21" localSheetId="1" hidden="1">{"'Sheet1'!$L$16"}</definedName>
    <definedName name="__Tru21" hidden="1">{"'Sheet1'!$L$16"}</definedName>
    <definedName name="__vc1" localSheetId="1">#REF!</definedName>
    <definedName name="__vc1">#REF!</definedName>
    <definedName name="__vc2" localSheetId="1">#REF!</definedName>
    <definedName name="__vc2">#REF!</definedName>
    <definedName name="__vc3" localSheetId="1">#REF!</definedName>
    <definedName name="__vc3">#REF!</definedName>
    <definedName name="__VL100" localSheetId="1">#REF!</definedName>
    <definedName name="__VL100">#REF!</definedName>
    <definedName name="__vl2" localSheetId="1" hidden="1">{"'Sheet1'!$L$16"}</definedName>
    <definedName name="__vl2" hidden="1">{"'Sheet1'!$L$16"}</definedName>
    <definedName name="__VL250" localSheetId="1">#REF!</definedName>
    <definedName name="__VL250">#REF!</definedName>
    <definedName name="__xlfn.BAHTTEXT" hidden="1">#NAME?</definedName>
    <definedName name="_1">#N/A</definedName>
    <definedName name="_1000A01">#N/A</definedName>
    <definedName name="_2">#N/A</definedName>
    <definedName name="_40x4">5100</definedName>
    <definedName name="_a1" localSheetId="1"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hidden="1">{"'Sheet1'!$L$16"}</definedName>
    <definedName name="_A4" localSheetId="1" hidden="1">{"'Sheet1'!$L$16"}</definedName>
    <definedName name="_A4" hidden="1">{"'Sheet1'!$L$16"}</definedName>
    <definedName name="_B1" localSheetId="1" hidden="1">{"'Sheet1'!$L$16"}</definedName>
    <definedName name="_B1" hidden="1">{"'Sheet1'!$L$16"}</definedName>
    <definedName name="_b4" localSheetId="1" hidden="1">{"'Sheet1'!$L$16"}</definedName>
    <definedName name="_b4" hidden="1">{"'Sheet1'!$L$16"}</definedName>
    <definedName name="_ba1" localSheetId="1" hidden="1">{#N/A,#N/A,FALSE,"Chi ti?t"}</definedName>
    <definedName name="_ba1" hidden="1">{#N/A,#N/A,FALSE,"Chi ti?t"}</definedName>
    <definedName name="_ban2" localSheetId="1" hidden="1">{"'Sheet1'!$L$16"}</definedName>
    <definedName name="_ban2" hidden="1">{"'Sheet1'!$L$16"}</definedName>
    <definedName name="_boi1" localSheetId="1">#REF!</definedName>
    <definedName name="_boi1">#REF!</definedName>
    <definedName name="_boi2" localSheetId="1">#REF!</definedName>
    <definedName name="_boi2">#REF!</definedName>
    <definedName name="_boi3" localSheetId="1">#REF!</definedName>
    <definedName name="_boi3">#REF!</definedName>
    <definedName name="_boi4" localSheetId="1">#REF!</definedName>
    <definedName name="_boi4">#REF!</definedName>
    <definedName name="_BTM250" localSheetId="1">#REF!</definedName>
    <definedName name="_BTM250">#REF!</definedName>
    <definedName name="_btM300" localSheetId="1">#REF!</definedName>
    <definedName name="_btM300">#REF!</definedName>
    <definedName name="_Builtin155" hidden="1">#N/A</definedName>
    <definedName name="_cao1" localSheetId="1">#REF!</definedName>
    <definedName name="_cao1">#REF!</definedName>
    <definedName name="_cao2" localSheetId="1">#REF!</definedName>
    <definedName name="_cao2">#REF!</definedName>
    <definedName name="_cao3" localSheetId="1">#REF!</definedName>
    <definedName name="_cao3">#REF!</definedName>
    <definedName name="_cao4" localSheetId="1">#REF!</definedName>
    <definedName name="_cao4">#REF!</definedName>
    <definedName name="_cao5" localSheetId="1">#REF!</definedName>
    <definedName name="_cao5">#REF!</definedName>
    <definedName name="_cao6" localSheetId="1">#REF!</definedName>
    <definedName name="_cao6">#REF!</definedName>
    <definedName name="_CD2" localSheetId="1" hidden="1">{"'Sheet1'!$L$16"}</definedName>
    <definedName name="_CD2" hidden="1">{"'Sheet1'!$L$16"}</definedName>
    <definedName name="_cep1" localSheetId="1" hidden="1">{"'Sheet1'!$L$16"}</definedName>
    <definedName name="_cep1" hidden="1">{"'Sheet1'!$L$16"}</definedName>
    <definedName name="_Coc39" localSheetId="1" hidden="1">{"'Sheet1'!$L$16"}</definedName>
    <definedName name="_Coc39" hidden="1">{"'Sheet1'!$L$16"}</definedName>
    <definedName name="_CON1" localSheetId="1">#REF!</definedName>
    <definedName name="_CON1">#REF!</definedName>
    <definedName name="_CON2" localSheetId="1">#REF!</definedName>
    <definedName name="_CON2">#REF!</definedName>
    <definedName name="_d1500" localSheetId="1" hidden="1">{"'Sheet1'!$L$16"}</definedName>
    <definedName name="_d1500" hidden="1">{"'Sheet1'!$L$16"}</definedName>
    <definedName name="_dai1" localSheetId="1">#REF!</definedName>
    <definedName name="_dai1">#REF!</definedName>
    <definedName name="_dai2" localSheetId="1">#REF!</definedName>
    <definedName name="_dai2">#REF!</definedName>
    <definedName name="_dai3" localSheetId="1">#REF!</definedName>
    <definedName name="_dai3">#REF!</definedName>
    <definedName name="_dai4" localSheetId="1">#REF!</definedName>
    <definedName name="_dai4">#REF!</definedName>
    <definedName name="_dai5" localSheetId="1">#REF!</definedName>
    <definedName name="_dai5">#REF!</definedName>
    <definedName name="_dai6" localSheetId="1">#REF!</definedName>
    <definedName name="_dai6">#REF!</definedName>
    <definedName name="_dan1" localSheetId="1">#REF!</definedName>
    <definedName name="_dan1">#REF!</definedName>
    <definedName name="_dan2" localSheetId="1">#REF!</definedName>
    <definedName name="_dan2">#REF!</definedName>
    <definedName name="_dao1" localSheetId="1">#REF!</definedName>
    <definedName name="_dao1">#REF!</definedName>
    <definedName name="_dbu1" localSheetId="1">#REF!</definedName>
    <definedName name="_dbu1">#REF!</definedName>
    <definedName name="_dbu2" localSheetId="1">#REF!</definedName>
    <definedName name="_dbu2">#REF!</definedName>
    <definedName name="_ddn400" localSheetId="1">#REF!</definedName>
    <definedName name="_ddn400">#REF!</definedName>
    <definedName name="_ddn600" localSheetId="1">#REF!</definedName>
    <definedName name="_ddn600">#REF!</definedName>
    <definedName name="_f5" localSheetId="1" hidden="1">{"'Sheet1'!$L$16"}</definedName>
    <definedName name="_f5" hidden="1">{"'Sheet1'!$L$16"}</definedName>
    <definedName name="_Fill" localSheetId="0" hidden="1">#REF!</definedName>
    <definedName name="_Fill" localSheetId="1" hidden="1">#REF!</definedName>
    <definedName name="_Fill" hidden="1">#REF!</definedName>
    <definedName name="_Goi8" localSheetId="1" hidden="1">{"'Sheet1'!$L$16"}</definedName>
    <definedName name="_Goi8" hidden="1">{"'Sheet1'!$L$16"}</definedName>
    <definedName name="_gon4" localSheetId="1">#REF!</definedName>
    <definedName name="_gon4">#REF!</definedName>
    <definedName name="_h1" localSheetId="1" hidden="1">{"'Sheet1'!$L$16"}</definedName>
    <definedName name="_h1" hidden="1">{"'Sheet1'!$L$16"}</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K146" localSheetId="1" hidden="1">{"'Sheet1'!$L$16"}</definedName>
    <definedName name="_K146" hidden="1">{"'Sheet1'!$L$16"}</definedName>
    <definedName name="_k27" localSheetId="1" hidden="1">{"'Sheet1'!$L$16"}</definedName>
    <definedName name="_k27" hidden="1">{"'Sheet1'!$L$16"}</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km03" localSheetId="1" hidden="1">{"'Sheet1'!$L$16"}</definedName>
    <definedName name="_km03" hidden="1">{"'Sheet1'!$L$16"}</definedName>
    <definedName name="_km190" localSheetId="1">#REF!</definedName>
    <definedName name="_km190">#REF!</definedName>
    <definedName name="_km191" localSheetId="1">#REF!</definedName>
    <definedName name="_km191">#REF!</definedName>
    <definedName name="_km192" localSheetId="1">#REF!</definedName>
    <definedName name="_km192">#REF!</definedName>
    <definedName name="_KH08" localSheetId="1" hidden="1">{#N/A,#N/A,FALSE,"Chi ti?t"}</definedName>
    <definedName name="_KH08" hidden="1">{#N/A,#N/A,FALSE,"Chi ti?t"}</definedName>
    <definedName name="_L123" localSheetId="1" hidden="1">{"'Sheet1'!$L$16"}</definedName>
    <definedName name="_L123" hidden="1">{"'Sheet1'!$L$16"}</definedName>
    <definedName name="_L1234" localSheetId="1" hidden="1">{"'Sheet1'!$L$16"}</definedName>
    <definedName name="_L1234" hidden="1">{"'Sheet1'!$L$16"}</definedName>
    <definedName name="_Lan1" localSheetId="1" hidden="1">{"'Sheet1'!$L$16"}</definedName>
    <definedName name="_Lan1" hidden="1">{"'Sheet1'!$L$16"}</definedName>
    <definedName name="_LAN3" localSheetId="1" hidden="1">{"'Sheet1'!$L$16"}</definedName>
    <definedName name="_LAN3" hidden="1">{"'Sheet1'!$L$16"}</definedName>
    <definedName name="_lap1" localSheetId="1">#REF!</definedName>
    <definedName name="_lap1">#REF!</definedName>
    <definedName name="_lap2" localSheetId="1">#REF!</definedName>
    <definedName name="_lap2">#REF!</definedName>
    <definedName name="_lk2" localSheetId="1" hidden="1">{"'Sheet1'!$L$16"}</definedName>
    <definedName name="_lk2" hidden="1">{"'Sheet1'!$L$16"}</definedName>
    <definedName name="_m1233" localSheetId="1" hidden="1">{"'Sheet1'!$L$16"}</definedName>
    <definedName name="_m1233" hidden="1">{"'Sheet1'!$L$16"}</definedName>
    <definedName name="_M2" localSheetId="1" hidden="1">{"'Sheet1'!$L$16"}</definedName>
    <definedName name="_M2" hidden="1">{"'Sheet1'!$L$16"}</definedName>
    <definedName name="_M36" localSheetId="1" hidden="1">{"'Sheet1'!$L$16"}</definedName>
    <definedName name="_M36" hidden="1">{"'Sheet1'!$L$16"}</definedName>
    <definedName name="_MAC12" localSheetId="1">#REF!</definedName>
    <definedName name="_MAC12">#REF!</definedName>
    <definedName name="_MAC46" localSheetId="1">#REF!</definedName>
    <definedName name="_MAC46">#REF!</definedName>
    <definedName name="_MTL12" localSheetId="1" hidden="1">{"'Sheet1'!$L$16"}</definedName>
    <definedName name="_MTL12" hidden="1">{"'Sheet1'!$L$16"}</definedName>
    <definedName name="_nam1" localSheetId="1" hidden="1">{"'Sheet1'!$L$16"}</definedName>
    <definedName name="_nam1" hidden="1">{"'Sheet1'!$L$16"}</definedName>
    <definedName name="_nam2" localSheetId="1" hidden="1">{#N/A,#N/A,FALSE,"Chi ti?t"}</definedName>
    <definedName name="_nam2" hidden="1">{#N/A,#N/A,FALSE,"Chi ti?t"}</definedName>
    <definedName name="_nam3" localSheetId="1" hidden="1">{"'Sheet1'!$L$16"}</definedName>
    <definedName name="_nam3" hidden="1">{"'Sheet1'!$L$16"}</definedName>
    <definedName name="_NET2" localSheetId="1">#REF!</definedName>
    <definedName name="_NET2">#REF!</definedName>
    <definedName name="_NSO2" localSheetId="1" hidden="1">{"'Sheet1'!$L$16"}</definedName>
    <definedName name="_NSO2" hidden="1">{"'Sheet1'!$L$16"}</definedName>
    <definedName name="_nh2" localSheetId="1" hidden="1">{#N/A,#N/A,FALSE,"Chi ti?t"}</definedName>
    <definedName name="_nh2" hidden="1">{#N/A,#N/A,FALSE,"Chi ti?t"}</definedName>
    <definedName name="_Order1" hidden="1">255</definedName>
    <definedName name="_Order2" hidden="1">255</definedName>
    <definedName name="_PA3" localSheetId="1" hidden="1">{"'Sheet1'!$L$16"}</definedName>
    <definedName name="_PA3" hidden="1">{"'Sheet1'!$L$16"}</definedName>
    <definedName name="_PL1242" localSheetId="1">#REF!</definedName>
    <definedName name="_PL1242">#REF!</definedName>
    <definedName name="_Pl2" localSheetId="1" hidden="1">{"'Sheet1'!$L$16"}</definedName>
    <definedName name="_Pl2" hidden="1">{"'Sheet1'!$L$16"}</definedName>
    <definedName name="_PL3" localSheetId="0" hidden="1">#REF!</definedName>
    <definedName name="_PL3" hidden="1">#REF!</definedName>
    <definedName name="_phi10" localSheetId="1">#REF!</definedName>
    <definedName name="_phi10">#REF!</definedName>
    <definedName name="_phi12" localSheetId="1">#REF!</definedName>
    <definedName name="_phi12">#REF!</definedName>
    <definedName name="_phi14" localSheetId="1">#REF!</definedName>
    <definedName name="_phi14">#REF!</definedName>
    <definedName name="_phi16" localSheetId="1">#REF!</definedName>
    <definedName name="_phi16">#REF!</definedName>
    <definedName name="_phi18" localSheetId="1">#REF!</definedName>
    <definedName name="_phi18">#REF!</definedName>
    <definedName name="_phi20" localSheetId="1">#REF!</definedName>
    <definedName name="_phi20">#REF!</definedName>
    <definedName name="_phi22" localSheetId="1">#REF!</definedName>
    <definedName name="_phi22">#REF!</definedName>
    <definedName name="_phi25" localSheetId="1">#REF!</definedName>
    <definedName name="_phi25">#REF!</definedName>
    <definedName name="_phi28" localSheetId="1">#REF!</definedName>
    <definedName name="_phi28">#REF!</definedName>
    <definedName name="_phi6" localSheetId="1">#REF!</definedName>
    <definedName name="_phi6">#REF!</definedName>
    <definedName name="_phi8" localSheetId="1">#REF!</definedName>
    <definedName name="_phi8">#REF!</definedName>
    <definedName name="_phu3" localSheetId="1" hidden="1">{"'Sheet1'!$L$16"}</definedName>
    <definedName name="_phu3" hidden="1">{"'Sheet1'!$L$16"}</definedName>
    <definedName name="_QLO7" hidden="1">#N/A</definedName>
    <definedName name="_sat10" localSheetId="1">#REF!</definedName>
    <definedName name="_sat10">#REF!</definedName>
    <definedName name="_sat14" localSheetId="1">#REF!</definedName>
    <definedName name="_sat14">#REF!</definedName>
    <definedName name="_sat16" localSheetId="1">#REF!</definedName>
    <definedName name="_sat16">#REF!</definedName>
    <definedName name="_sat20" localSheetId="1">#REF!</definedName>
    <definedName name="_sat20">#REF!</definedName>
    <definedName name="_sat8" localSheetId="1">#REF!</definedName>
    <definedName name="_sat8">#REF!</definedName>
    <definedName name="_sc1" localSheetId="1">#REF!</definedName>
    <definedName name="_sc1">#REF!</definedName>
    <definedName name="_SC2" localSheetId="1">#REF!</definedName>
    <definedName name="_SC2">#REF!</definedName>
    <definedName name="_sc3" localSheetId="1">#REF!</definedName>
    <definedName name="_sc3">#REF!</definedName>
    <definedName name="_slg1" localSheetId="1">#REF!</definedName>
    <definedName name="_slg1">#REF!</definedName>
    <definedName name="_slg2" localSheetId="1">#REF!</definedName>
    <definedName name="_slg2">#REF!</definedName>
    <definedName name="_slg3" localSheetId="1">#REF!</definedName>
    <definedName name="_slg3">#REF!</definedName>
    <definedName name="_slg4" localSheetId="1">#REF!</definedName>
    <definedName name="_slg4">#REF!</definedName>
    <definedName name="_slg5" localSheetId="1">#REF!</definedName>
    <definedName name="_slg5">#REF!</definedName>
    <definedName name="_slg6" localSheetId="1">#REF!</definedName>
    <definedName name="_slg6">#REF!</definedName>
    <definedName name="_Sort" localSheetId="0" hidden="1">#REF!</definedName>
    <definedName name="_Sort" localSheetId="1" hidden="1">#REF!</definedName>
    <definedName name="_Sort" hidden="1">#REF!</definedName>
    <definedName name="_Sortmoi" hidden="1">#N/A</definedName>
    <definedName name="_T12" localSheetId="1" hidden="1">{"'Sheet1'!$L$16"}</definedName>
    <definedName name="_T12" hidden="1">{"'Sheet1'!$L$16"}</definedName>
    <definedName name="_TC07" localSheetId="1" hidden="1">{"'Sheet1'!$L$16"}</definedName>
    <definedName name="_TC07" hidden="1">{"'Sheet1'!$L$16"}</definedName>
    <definedName name="_TL1" localSheetId="1">#REF!</definedName>
    <definedName name="_TL1">#REF!</definedName>
    <definedName name="_TL2" localSheetId="1">#REF!</definedName>
    <definedName name="_TL2">#REF!</definedName>
    <definedName name="_TLA120" localSheetId="1">#REF!</definedName>
    <definedName name="_TLA120">#REF!</definedName>
    <definedName name="_TLA35" localSheetId="1">#REF!</definedName>
    <definedName name="_TLA35">#REF!</definedName>
    <definedName name="_TLA50" localSheetId="1">#REF!</definedName>
    <definedName name="_TLA50">#REF!</definedName>
    <definedName name="_TLA70" localSheetId="1">#REF!</definedName>
    <definedName name="_TLA70">#REF!</definedName>
    <definedName name="_TLA95" localSheetId="1">#REF!</definedName>
    <definedName name="_TLA95">#REF!</definedName>
    <definedName name="_TM2" localSheetId="1" hidden="1">{"'Sheet1'!$L$16"}</definedName>
    <definedName name="_TM2" hidden="1">{"'Sheet1'!$L$16"}</definedName>
    <definedName name="_tt3" localSheetId="1" hidden="1">{"'Sheet1'!$L$16"}</definedName>
    <definedName name="_tt3" hidden="1">{"'Sheet1'!$L$16"}</definedName>
    <definedName name="_TT31" localSheetId="1" hidden="1">{"'Sheet1'!$L$16"}</definedName>
    <definedName name="_TT31" hidden="1">{"'Sheet1'!$L$16"}</definedName>
    <definedName name="_TH1" localSheetId="1">#REF!</definedName>
    <definedName name="_TH1">#REF!</definedName>
    <definedName name="_TH2" localSheetId="1">#REF!</definedName>
    <definedName name="_TH2" hidden="1">{"'Sheet1'!$L$16"}</definedName>
    <definedName name="_TH3" localSheetId="1">#REF!</definedName>
    <definedName name="_TH3">#REF!</definedName>
    <definedName name="_Tru21" localSheetId="1" hidden="1">{"'Sheet1'!$L$16"}</definedName>
    <definedName name="_Tru21" hidden="1">{"'Sheet1'!$L$16"}</definedName>
    <definedName name="_vc1" localSheetId="1">#REF!</definedName>
    <definedName name="_vc1">#REF!</definedName>
    <definedName name="_vc2" localSheetId="1">#REF!</definedName>
    <definedName name="_vc2">#REF!</definedName>
    <definedName name="_vc3" localSheetId="1">#REF!</definedName>
    <definedName name="_vc3">#REF!</definedName>
    <definedName name="_vl2" localSheetId="1" hidden="1">{"'Sheet1'!$L$16"}</definedName>
    <definedName name="_vl2" hidden="1">{"'Sheet1'!$L$16"}</definedName>
    <definedName name="a" localSheetId="1"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#REF!</definedName>
    <definedName name="A120_">#REF!</definedName>
    <definedName name="a1moi" localSheetId="1" hidden="1">{"'Sheet1'!$L$16"}</definedName>
    <definedName name="a1moi" hidden="1">{"'Sheet1'!$L$16"}</definedName>
    <definedName name="a277Print_Titles" localSheetId="1">#REF!</definedName>
    <definedName name="a277Print_Titles">#REF!</definedName>
    <definedName name="A35_" localSheetId="1">#REF!</definedName>
    <definedName name="A35_">#REF!</definedName>
    <definedName name="A50_" localSheetId="1">#REF!</definedName>
    <definedName name="A50_">#REF!</definedName>
    <definedName name="A6N2" localSheetId="1">#REF!</definedName>
    <definedName name="A6N2">#REF!</definedName>
    <definedName name="A6N3" localSheetId="1">#REF!</definedName>
    <definedName name="A6N3">#REF!</definedName>
    <definedName name="A70_" localSheetId="1">#REF!</definedName>
    <definedName name="A70_">#REF!</definedName>
    <definedName name="A95_" localSheetId="1">#REF!</definedName>
    <definedName name="A95_">#REF!</definedName>
    <definedName name="AA" localSheetId="1">#REF!</definedName>
    <definedName name="AA">#REF!</definedName>
    <definedName name="ABC" localSheetId="0" hidden="1">#REF!</definedName>
    <definedName name="abc" localSheetId="1">#REF!</definedName>
    <definedName name="ABC" hidden="1">#REF!</definedName>
    <definedName name="AC120_" localSheetId="1">#REF!</definedName>
    <definedName name="AC120_">#REF!</definedName>
    <definedName name="AC35_" localSheetId="1">#REF!</definedName>
    <definedName name="AC35_">#REF!</definedName>
    <definedName name="AC50_" localSheetId="1">#REF!</definedName>
    <definedName name="AC50_">#REF!</definedName>
    <definedName name="AC70_" localSheetId="1">#REF!</definedName>
    <definedName name="AC70_">#REF!</definedName>
    <definedName name="AC95_" localSheetId="1">#REF!</definedName>
    <definedName name="AC95_">#REF!</definedName>
    <definedName name="AccessDatabase" hidden="1">"C:\My Documents\LeBinh\Xls\VP Cong ty\FORM.mdb"</definedName>
    <definedName name="ADADADD" localSheetId="1" hidden="1">{"'Sheet1'!$L$16"}</definedName>
    <definedName name="ADADADD" hidden="1">{"'Sheet1'!$L$16"}</definedName>
    <definedName name="ae" localSheetId="1" hidden="1">{"'Sheet1'!$L$16"}</definedName>
    <definedName name="ae" hidden="1">{"'Sheet1'!$L$16"}</definedName>
    <definedName name="All_Item" localSheetId="1">#REF!</definedName>
    <definedName name="All_Item">#REF!</definedName>
    <definedName name="ALPIN">#N/A</definedName>
    <definedName name="ALPJYOU">#N/A</definedName>
    <definedName name="ALPTOI">#N/A</definedName>
    <definedName name="anpha" localSheetId="1">#REF!</definedName>
    <definedName name="anpha">#REF!</definedName>
    <definedName name="anscount" hidden="1">3</definedName>
    <definedName name="aqbnmjm" localSheetId="0" hidden="1">#REF!</definedName>
    <definedName name="aqbnmjm" hidden="1">#REF!</definedName>
    <definedName name="AS2DocOpenMode" hidden="1">"AS2DocumentEdit"</definedName>
    <definedName name="asss" localSheetId="1" hidden="1">{"'Sheet1'!$L$16"}</definedName>
    <definedName name="asss" hidden="1">{"'Sheet1'!$L$16"}</definedName>
    <definedName name="ATGT" localSheetId="1" hidden="1">{"'Sheet1'!$L$16"}</definedName>
    <definedName name="ATGT" hidden="1">{"'Sheet1'!$L$16"}</definedName>
    <definedName name="b_240" localSheetId="1">#REF!</definedName>
    <definedName name="b_240">#REF!</definedName>
    <definedName name="b_280" localSheetId="1">#REF!</definedName>
    <definedName name="b_280">#REF!</definedName>
    <definedName name="b_320" localSheetId="1">#REF!</definedName>
    <definedName name="b_320">#REF!</definedName>
    <definedName name="banql" localSheetId="1" hidden="1">{"'Sheet1'!$L$16"}</definedName>
    <definedName name="banql" hidden="1">{"'Sheet1'!$L$16"}</definedName>
    <definedName name="Bang_cly" localSheetId="1">#REF!</definedName>
    <definedName name="Bang_cly">#REF!</definedName>
    <definedName name="Bang_CVC" localSheetId="1">#REF!</definedName>
    <definedName name="Bang_CVC">#REF!</definedName>
    <definedName name="BANG_CHI_TIET_THI_NGHIEM_CONG_TO" localSheetId="1">#REF!</definedName>
    <definedName name="BANG_CHI_TIET_THI_NGHIEM_CONG_TO">#REF!</definedName>
    <definedName name="BANG_CHI_TIET_THI_NGHIEM_DZ0.4KV" localSheetId="1">#REF!</definedName>
    <definedName name="BANG_CHI_TIET_THI_NGHIEM_DZ0.4KV">#REF!</definedName>
    <definedName name="bang_gia" localSheetId="1">#REF!</definedName>
    <definedName name="bang_gia">#REF!</definedName>
    <definedName name="BANG_TONG_HOP_CONG_TO" localSheetId="1">#REF!</definedName>
    <definedName name="BANG_TONG_HOP_CONG_TO">#REF!</definedName>
    <definedName name="BANG_TONG_HOP_DZ0.4KV" localSheetId="1">#REF!</definedName>
    <definedName name="BANG_TONG_HOP_DZ0.4KV">#REF!</definedName>
    <definedName name="BANG_TONG_HOP_DZ22KV" localSheetId="1">#REF!</definedName>
    <definedName name="BANG_TONG_HOP_DZ22KV">#REF!</definedName>
    <definedName name="BANG_TONG_HOP_KHO_BAI" localSheetId="1">#REF!</definedName>
    <definedName name="BANG_TONG_HOP_KHO_BAI">#REF!</definedName>
    <definedName name="BANG_TONG_HOP_TBA" localSheetId="1">#REF!</definedName>
    <definedName name="BANG_TONG_HOP_TBA">#REF!</definedName>
    <definedName name="Bang_travl" localSheetId="1">#REF!</definedName>
    <definedName name="Bang_travl">#REF!</definedName>
    <definedName name="bangchu" localSheetId="1">#REF!</definedName>
    <definedName name="bangchu">#REF!</definedName>
    <definedName name="BB" localSheetId="1">#REF!</definedName>
    <definedName name="BB">#REF!</definedName>
    <definedName name="benuoc" localSheetId="1">#REF!</definedName>
    <definedName name="benuoc">#REF!</definedName>
    <definedName name="bengam" localSheetId="1">#REF!</definedName>
    <definedName name="bengam">#REF!</definedName>
    <definedName name="beta" localSheetId="1">#REF!</definedName>
    <definedName name="beta">#REF!</definedName>
    <definedName name="Bgiang" localSheetId="1" hidden="1">{"'Sheet1'!$L$16"}</definedName>
    <definedName name="Bgiang" hidden="1">{"'Sheet1'!$L$16"}</definedName>
    <definedName name="blkh" localSheetId="1">#REF!</definedName>
    <definedName name="blkh">#REF!</definedName>
    <definedName name="blkh1" localSheetId="1">#REF!</definedName>
    <definedName name="blkh1">#REF!</definedName>
    <definedName name="BMS" localSheetId="1" hidden="1">{"'Sheet1'!$L$16"}</definedName>
    <definedName name="BMS" hidden="1">{"'Sheet1'!$L$16"}</definedName>
    <definedName name="Book2" localSheetId="1">#REF!</definedName>
    <definedName name="Book2">#REF!</definedName>
    <definedName name="BOQ" localSheetId="1">#REF!</definedName>
    <definedName name="BOQ">#REF!</definedName>
    <definedName name="bql" localSheetId="1" hidden="1">{#N/A,#N/A,FALSE,"Chi ti?t"}</definedName>
    <definedName name="bql" hidden="1">{#N/A,#N/A,FALSE,"Chi ti?t"}</definedName>
    <definedName name="BT" localSheetId="1">#REF!</definedName>
    <definedName name="BT">#REF!</definedName>
    <definedName name="btcocM400" localSheetId="1">#REF!</definedName>
    <definedName name="btcocM400">#REF!</definedName>
    <definedName name="btchiuaxitm300" localSheetId="1">#REF!</definedName>
    <definedName name="btchiuaxitm300">#REF!</definedName>
    <definedName name="BTchiuaxm200" localSheetId="1">#REF!</definedName>
    <definedName name="BTchiuaxm200">#REF!</definedName>
    <definedName name="BTlotm100" localSheetId="1">#REF!</definedName>
    <definedName name="BTlotm100">#REF!</definedName>
    <definedName name="BU_CHENH_LECH_DZ0.4KV" localSheetId="1">#REF!</definedName>
    <definedName name="BU_CHENH_LECH_DZ0.4KV">#REF!</definedName>
    <definedName name="BU_CHENH_LECH_DZ22KV" localSheetId="1">#REF!</definedName>
    <definedName name="BU_CHENH_LECH_DZ22KV">#REF!</definedName>
    <definedName name="BU_CHENH_LECH_TBA" localSheetId="1">#REF!</definedName>
    <definedName name="BU_CHENH_LECH_TBA">#REF!</definedName>
    <definedName name="Bulongma">8700</definedName>
    <definedName name="BVCISUMMARY" localSheetId="1">#REF!</definedName>
    <definedName name="BVCISUMMARY">#REF!</definedName>
    <definedName name="BŸo_cŸo_täng_hìp_giŸ_trÙ_t_i_s_n_câ__Ùnh" localSheetId="1">#REF!</definedName>
    <definedName name="BŸo_cŸo_täng_hìp_giŸ_trÙ_t_i_s_n_câ__Ùnh">#REF!</definedName>
    <definedName name="C.1.1..Phat_tuyen" localSheetId="1">#REF!</definedName>
    <definedName name="C.1.1..Phat_tuyen">#REF!</definedName>
    <definedName name="C.1.10..VC_Thu_cong_CG" localSheetId="1">#REF!</definedName>
    <definedName name="C.1.10..VC_Thu_cong_CG">#REF!</definedName>
    <definedName name="C.1.2..Chat_cay_thu_cong" localSheetId="1">#REF!</definedName>
    <definedName name="C.1.2..Chat_cay_thu_cong">#REF!</definedName>
    <definedName name="C.1.3..Chat_cay_may" localSheetId="1">#REF!</definedName>
    <definedName name="C.1.3..Chat_cay_may">#REF!</definedName>
    <definedName name="C.1.4..Dao_goc_cay" localSheetId="1">#REF!</definedName>
    <definedName name="C.1.4..Dao_goc_cay">#REF!</definedName>
    <definedName name="C.1.5..Lam_duong_tam" localSheetId="1">#REF!</definedName>
    <definedName name="C.1.5..Lam_duong_tam">#REF!</definedName>
    <definedName name="C.1.6..Lam_cau_tam" localSheetId="1">#REF!</definedName>
    <definedName name="C.1.6..Lam_cau_tam">#REF!</definedName>
    <definedName name="C.1.7..Rai_da_chong_lun" localSheetId="1">#REF!</definedName>
    <definedName name="C.1.7..Rai_da_chong_lun">#REF!</definedName>
    <definedName name="C.1.8..Lam_kho_tam" localSheetId="1">#REF!</definedName>
    <definedName name="C.1.8..Lam_kho_tam">#REF!</definedName>
    <definedName name="C.1.8..San_mat_bang" localSheetId="1">#REF!</definedName>
    <definedName name="C.1.8..San_mat_bang">#REF!</definedName>
    <definedName name="C.2.1..VC_Thu_cong" localSheetId="1">#REF!</definedName>
    <definedName name="C.2.1..VC_Thu_cong">#REF!</definedName>
    <definedName name="C.2.2..VC_T_cong_CG" localSheetId="1">#REF!</definedName>
    <definedName name="C.2.2..VC_T_cong_CG">#REF!</definedName>
    <definedName name="C.2.3..Boc_do" localSheetId="1">#REF!</definedName>
    <definedName name="C.2.3..Boc_do">#REF!</definedName>
    <definedName name="C.3.1..Dao_dat_mong_cot" localSheetId="1">#REF!</definedName>
    <definedName name="C.3.1..Dao_dat_mong_cot">#REF!</definedName>
    <definedName name="C.3.2..Dao_dat_de_dap" localSheetId="1">#REF!</definedName>
    <definedName name="C.3.2..Dao_dat_de_dap">#REF!</definedName>
    <definedName name="C.3.3..Dap_dat_mong" localSheetId="1">#REF!</definedName>
    <definedName name="C.3.3..Dap_dat_mong">#REF!</definedName>
    <definedName name="C.3.4..Dao_dap_TDia" localSheetId="1">#REF!</definedName>
    <definedName name="C.3.4..Dao_dap_TDia">#REF!</definedName>
    <definedName name="C.3.5..Dap_bo_bao" localSheetId="1">#REF!</definedName>
    <definedName name="C.3.5..Dap_bo_bao">#REF!</definedName>
    <definedName name="C.3.6..Bom_tat_nuoc" localSheetId="1">#REF!</definedName>
    <definedName name="C.3.6..Bom_tat_nuoc">#REF!</definedName>
    <definedName name="C.3.7..Dao_bun" localSheetId="1">#REF!</definedName>
    <definedName name="C.3.7..Dao_bun">#REF!</definedName>
    <definedName name="C.3.8..Dap_cat_CT" localSheetId="1">#REF!</definedName>
    <definedName name="C.3.8..Dap_cat_CT">#REF!</definedName>
    <definedName name="C.3.9..Dao_pha_da" localSheetId="1">#REF!</definedName>
    <definedName name="C.3.9..Dao_pha_da">#REF!</definedName>
    <definedName name="C.4.1.Cot_thep" localSheetId="1">#REF!</definedName>
    <definedName name="C.4.1.Cot_thep">#REF!</definedName>
    <definedName name="C.4.2..Van_khuon" localSheetId="1">#REF!</definedName>
    <definedName name="C.4.2..Van_khuon">#REF!</definedName>
    <definedName name="C.4.3..Be_tong" localSheetId="1">#REF!</definedName>
    <definedName name="C.4.3..Be_tong">#REF!</definedName>
    <definedName name="C.4.4..Lap_BT_D.San" localSheetId="1">#REF!</definedName>
    <definedName name="C.4.4..Lap_BT_D.San">#REF!</definedName>
    <definedName name="C.4.5..Xay_da_hoc" localSheetId="1">#REF!</definedName>
    <definedName name="C.4.5..Xay_da_hoc">#REF!</definedName>
    <definedName name="C.4.6..Dong_coc" localSheetId="1">#REF!</definedName>
    <definedName name="C.4.6..Dong_coc">#REF!</definedName>
    <definedName name="C.4.7..Quet_Bi_tum" localSheetId="1">#REF!</definedName>
    <definedName name="C.4.7..Quet_Bi_tum">#REF!</definedName>
    <definedName name="C.5.1..Lap_cot_thep" localSheetId="1">#REF!</definedName>
    <definedName name="C.5.1..Lap_cot_thep">#REF!</definedName>
    <definedName name="C.5.2..Lap_cot_BT" localSheetId="1">#REF!</definedName>
    <definedName name="C.5.2..Lap_cot_BT">#REF!</definedName>
    <definedName name="C.5.3..Lap_dat_xa" localSheetId="1">#REF!</definedName>
    <definedName name="C.5.3..Lap_dat_xa">#REF!</definedName>
    <definedName name="C.5.4..Lap_tiep_dia" localSheetId="1">#REF!</definedName>
    <definedName name="C.5.4..Lap_tiep_dia">#REF!</definedName>
    <definedName name="C.5.5..Son_sat_thep" localSheetId="1">#REF!</definedName>
    <definedName name="C.5.5..Son_sat_thep">#REF!</definedName>
    <definedName name="C.6.1..Lap_su_dung" localSheetId="1">#REF!</definedName>
    <definedName name="C.6.1..Lap_su_dung">#REF!</definedName>
    <definedName name="C.6.2..Lap_su_CS" localSheetId="1">#REF!</definedName>
    <definedName name="C.6.2..Lap_su_CS">#REF!</definedName>
    <definedName name="C.6.3..Su_chuoi_do" localSheetId="1">#REF!</definedName>
    <definedName name="C.6.3..Su_chuoi_do">#REF!</definedName>
    <definedName name="C.6.4..Su_chuoi_neo" localSheetId="1">#REF!</definedName>
    <definedName name="C.6.4..Su_chuoi_neo">#REF!</definedName>
    <definedName name="C.6.5..Lap_phu_kien" localSheetId="1">#REF!</definedName>
    <definedName name="C.6.5..Lap_phu_kien">#REF!</definedName>
    <definedName name="C.6.6..Ep_noi_day" localSheetId="1">#REF!</definedName>
    <definedName name="C.6.6..Ep_noi_day">#REF!</definedName>
    <definedName name="C.6.7..KD_vuot_CN" localSheetId="1">#REF!</definedName>
    <definedName name="C.6.7..KD_vuot_CN">#REF!</definedName>
    <definedName name="C.6.8..Rai_cang_day" localSheetId="1">#REF!</definedName>
    <definedName name="C.6.8..Rai_cang_day">#REF!</definedName>
    <definedName name="C.6.9..Cap_quang" localSheetId="1">#REF!</definedName>
    <definedName name="C.6.9..Cap_quang">#REF!</definedName>
    <definedName name="ca.1111" localSheetId="1">#REF!</definedName>
    <definedName name="ca.1111">#REF!</definedName>
    <definedName name="ca.1111.th" localSheetId="1">#REF!</definedName>
    <definedName name="ca.1111.th">#REF!</definedName>
    <definedName name="CACAU">298161</definedName>
    <definedName name="cao" localSheetId="1">#REF!</definedName>
    <definedName name="cao">#REF!</definedName>
    <definedName name="Capvon" localSheetId="1" hidden="1">{#N/A,#N/A,FALSE,"Chi ti?t"}</definedName>
    <definedName name="Capvon" hidden="1">{#N/A,#N/A,FALSE,"Chi ti?t"}</definedName>
    <definedName name="Cat" localSheetId="1">#REF!</definedName>
    <definedName name="Cat">#REF!</definedName>
    <definedName name="Category_All" localSheetId="1">#REF!</definedName>
    <definedName name="Category_All">#REF!</definedName>
    <definedName name="CATIN">#N/A</definedName>
    <definedName name="CATJYOU">#N/A</definedName>
    <definedName name="catm" localSheetId="1">#REF!</definedName>
    <definedName name="catm">#REF!</definedName>
    <definedName name="catn" localSheetId="1">#REF!</definedName>
    <definedName name="catn">#REF!</definedName>
    <definedName name="CATSYU">#N/A</definedName>
    <definedName name="catvang" localSheetId="1">#REF!</definedName>
    <definedName name="catvang">#REF!</definedName>
    <definedName name="CATREC">#N/A</definedName>
    <definedName name="CBTH" localSheetId="1" hidden="1">{"'Sheet1'!$L$16"}</definedName>
    <definedName name="CBTH" hidden="1">{"'Sheet1'!$L$16"}</definedName>
    <definedName name="CCS" localSheetId="1">#REF!</definedName>
    <definedName name="CCS">#REF!</definedName>
    <definedName name="CDD" localSheetId="1">#REF!</definedName>
    <definedName name="CDD">#REF!</definedName>
    <definedName name="CDDD" localSheetId="1">#REF!</definedName>
    <definedName name="CDDD">#REF!</definedName>
    <definedName name="CDDD1P" localSheetId="1">#REF!</definedName>
    <definedName name="CDDD1P">#REF!</definedName>
    <definedName name="CDDD1PHA" localSheetId="1">#REF!</definedName>
    <definedName name="CDDD1PHA">#REF!</definedName>
    <definedName name="CDDD3PHA" localSheetId="1">#REF!</definedName>
    <definedName name="CDDD3PHA">#REF!</definedName>
    <definedName name="Cdnum" localSheetId="1">#REF!</definedName>
    <definedName name="Cdnum">#REF!</definedName>
    <definedName name="CK" localSheetId="1">#REF!</definedName>
    <definedName name="CK">#REF!</definedName>
    <definedName name="CLECH_0.4" localSheetId="1">#REF!</definedName>
    <definedName name="CLECH_0.4">#REF!</definedName>
    <definedName name="CLVC3">0.1</definedName>
    <definedName name="CLVC35" localSheetId="1">#REF!</definedName>
    <definedName name="CLVC35">#REF!</definedName>
    <definedName name="CLVCTB" localSheetId="1">#REF!</definedName>
    <definedName name="CLVCTB">#REF!</definedName>
    <definedName name="clvl" localSheetId="1">#REF!</definedName>
    <definedName name="clvl">#REF!</definedName>
    <definedName name="cn" localSheetId="1">#REF!</definedName>
    <definedName name="cn">#REF!</definedName>
    <definedName name="CNC" localSheetId="1">#REF!</definedName>
    <definedName name="CNC">#REF!</definedName>
    <definedName name="CND" localSheetId="1">#REF!</definedName>
    <definedName name="CND">#REF!</definedName>
    <definedName name="CNG" localSheetId="1">#REF!</definedName>
    <definedName name="CNG">#REF!</definedName>
    <definedName name="Co" localSheetId="1">#REF!</definedName>
    <definedName name="Co">#REF!</definedName>
    <definedName name="co_cau_ktqd" hidden="1">#N/A</definedName>
    <definedName name="coc" localSheetId="1">#REF!</definedName>
    <definedName name="coc">#REF!</definedName>
    <definedName name="Coc_60" localSheetId="1" hidden="1">{"'Sheet1'!$L$16"}</definedName>
    <definedName name="Coc_60" hidden="1">{"'Sheet1'!$L$16"}</definedName>
    <definedName name="CoCauN" localSheetId="1" hidden="1">{"'Sheet1'!$L$16"}</definedName>
    <definedName name="CoCauN" hidden="1">{"'Sheet1'!$L$16"}</definedName>
    <definedName name="cocbtct" localSheetId="1">#REF!</definedName>
    <definedName name="cocbtct">#REF!</definedName>
    <definedName name="cocot" localSheetId="1">#REF!</definedName>
    <definedName name="cocot">#REF!</definedName>
    <definedName name="cocott" localSheetId="1">#REF!</definedName>
    <definedName name="cocott">#REF!</definedName>
    <definedName name="Code" localSheetId="0" hidden="1">#REF!</definedName>
    <definedName name="Code" hidden="1">#REF!</definedName>
    <definedName name="Cöï_ly_vaän_chuyeãn" localSheetId="1">#REF!</definedName>
    <definedName name="Cöï_ly_vaän_chuyeãn">#REF!</definedName>
    <definedName name="CÖÏ_LY_VAÄN_CHUYEÅN" localSheetId="1">#REF!</definedName>
    <definedName name="CÖÏ_LY_VAÄN_CHUYEÅN">#REF!</definedName>
    <definedName name="COMMON" localSheetId="1">#REF!</definedName>
    <definedName name="COMMON">#REF!</definedName>
    <definedName name="comong" localSheetId="1">#REF!</definedName>
    <definedName name="comong">#REF!</definedName>
    <definedName name="CON_EQP_COS" localSheetId="1">#REF!</definedName>
    <definedName name="CON_EQP_COS">#REF!</definedName>
    <definedName name="CON_EQP_COST" localSheetId="1">#REF!</definedName>
    <definedName name="CON_EQP_COST">#REF!</definedName>
    <definedName name="CONST_EQ" localSheetId="1">#REF!</definedName>
    <definedName name="CONST_EQ">#REF!</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VL_DTCT" localSheetId="1">#REF!</definedName>
    <definedName name="Cong_VL_DTCT">#REF!</definedName>
    <definedName name="congbenuoc" localSheetId="1">#REF!</definedName>
    <definedName name="congbenuoc">#REF!</definedName>
    <definedName name="congbengam" localSheetId="1">#REF!</definedName>
    <definedName name="congbengam">#REF!</definedName>
    <definedName name="congcoc" localSheetId="1">#REF!</definedName>
    <definedName name="congcoc">#REF!</definedName>
    <definedName name="congcocot" localSheetId="1">#REF!</definedName>
    <definedName name="congcocot">#REF!</definedName>
    <definedName name="congcocott" localSheetId="1">#REF!</definedName>
    <definedName name="congcocott">#REF!</definedName>
    <definedName name="congcomong" localSheetId="1">#REF!</definedName>
    <definedName name="congcomong">#REF!</definedName>
    <definedName name="congcottron" localSheetId="1">#REF!</definedName>
    <definedName name="congcottron">#REF!</definedName>
    <definedName name="congcotvuong" localSheetId="1">#REF!</definedName>
    <definedName name="congcotvuong">#REF!</definedName>
    <definedName name="congdam" localSheetId="1">#REF!</definedName>
    <definedName name="congdam">#REF!</definedName>
    <definedName name="congdan1" localSheetId="1">#REF!</definedName>
    <definedName name="congdan1">#REF!</definedName>
    <definedName name="congdan2" localSheetId="1">#REF!</definedName>
    <definedName name="congdan2">#REF!</definedName>
    <definedName name="congdandusan" localSheetId="1">#REF!</definedName>
    <definedName name="congdandusan">#REF!</definedName>
    <definedName name="conglanhto" localSheetId="1">#REF!</definedName>
    <definedName name="conglanhto">#REF!</definedName>
    <definedName name="congmong" localSheetId="1">#REF!</definedName>
    <definedName name="congmong">#REF!</definedName>
    <definedName name="congmongbang" localSheetId="1">#REF!</definedName>
    <definedName name="congmongbang">#REF!</definedName>
    <definedName name="congmongdon" localSheetId="1">#REF!</definedName>
    <definedName name="congmongdon">#REF!</definedName>
    <definedName name="congpanen" localSheetId="1">#REF!</definedName>
    <definedName name="congpanen">#REF!</definedName>
    <definedName name="congsan" localSheetId="1">#REF!</definedName>
    <definedName name="congsan">#REF!</definedName>
    <definedName name="congthang" localSheetId="1">#REF!</definedName>
    <definedName name="congthang">#REF!</definedName>
    <definedName name="COT" localSheetId="1">#REF!</definedName>
    <definedName name="COT">#REF!</definedName>
    <definedName name="cot7.5" localSheetId="1">#REF!</definedName>
    <definedName name="cot7.5">#REF!</definedName>
    <definedName name="cot8.5" localSheetId="1">#REF!</definedName>
    <definedName name="cot8.5">#REF!</definedName>
    <definedName name="Cotsatma">9726</definedName>
    <definedName name="Cotthepma">9726</definedName>
    <definedName name="cottron" localSheetId="1">#REF!</definedName>
    <definedName name="cottron">#REF!</definedName>
    <definedName name="cotvuong" localSheetId="1">#REF!</definedName>
    <definedName name="cotvuong">#REF!</definedName>
    <definedName name="COVER" localSheetId="1">#REF!</definedName>
    <definedName name="COVER">#REF!</definedName>
    <definedName name="CP" localSheetId="0" hidden="1">#REF!</definedName>
    <definedName name="CP" hidden="1">#REF!</definedName>
    <definedName name="cpmtc" localSheetId="1">#REF!</definedName>
    <definedName name="cpmtc">#REF!</definedName>
    <definedName name="cpnc" localSheetId="1">#REF!</definedName>
    <definedName name="cpnc">#REF!</definedName>
    <definedName name="cptt" localSheetId="1">#REF!</definedName>
    <definedName name="cptt">#REF!</definedName>
    <definedName name="CPVC35" localSheetId="1">#REF!</definedName>
    <definedName name="CPVC35">#REF!</definedName>
    <definedName name="CPVCDN" localSheetId="1">#REF!</definedName>
    <definedName name="CPVCDN">#REF!</definedName>
    <definedName name="cpvl" localSheetId="1">#REF!</definedName>
    <definedName name="cpvl">#REF!</definedName>
    <definedName name="CRD" localSheetId="1">#REF!</definedName>
    <definedName name="CRD">#REF!</definedName>
    <definedName name="CRITINST" localSheetId="1">#REF!</definedName>
    <definedName name="CRITINST">#REF!</definedName>
    <definedName name="CRITPURC" localSheetId="1">#REF!</definedName>
    <definedName name="CRITPURC">#REF!</definedName>
    <definedName name="CRS" localSheetId="1">#REF!</definedName>
    <definedName name="CRS">#REF!</definedName>
    <definedName name="CS" localSheetId="1">#REF!</definedName>
    <definedName name="CS">#REF!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sd3p" localSheetId="1">#REF!</definedName>
    <definedName name="csd3p">#REF!</definedName>
    <definedName name="csddg1p" localSheetId="1">#REF!</definedName>
    <definedName name="csddg1p">#REF!</definedName>
    <definedName name="csddt1p" localSheetId="1">#REF!</definedName>
    <definedName name="csddt1p">#REF!</definedName>
    <definedName name="csht3p" localSheetId="1">#REF!</definedName>
    <definedName name="csht3p">#REF!</definedName>
    <definedName name="ctbbt" localSheetId="1" hidden="1">{"'Sheet1'!$L$16"}</definedName>
    <definedName name="ctbbt" hidden="1">{"'Sheet1'!$L$16"}</definedName>
    <definedName name="CTCT1" localSheetId="1" hidden="1">{"'Sheet1'!$L$16"}</definedName>
    <definedName name="CTCT1" hidden="1">{"'Sheet1'!$L$16"}</definedName>
    <definedName name="ctiep" localSheetId="1">#REF!</definedName>
    <definedName name="ctiep">#REF!</definedName>
    <definedName name="CTIET" localSheetId="1">#REF!</definedName>
    <definedName name="CTIET">#REF!</definedName>
    <definedName name="CU_LY_VAN_CHUYEN_GIA_QUYEN" localSheetId="1">#REF!</definedName>
    <definedName name="CU_LY_VAN_CHUYEN_GIA_QUYEN">#REF!</definedName>
    <definedName name="CU_LY_VAN_CHUYEN_THU_CONG" localSheetId="1">#REF!</definedName>
    <definedName name="CU_LY_VAN_CHUYEN_THU_CONG">#REF!</definedName>
    <definedName name="CURRENCY" localSheetId="1">#REF!</definedName>
    <definedName name="CURRENCY">#REF!</definedName>
    <definedName name="cx" localSheetId="1">#REF!</definedName>
    <definedName name="cx">#REF!</definedName>
    <definedName name="CH" localSheetId="1">#REF!</definedName>
    <definedName name="CH">#REF!</definedName>
    <definedName name="Chiettinh" localSheetId="1" hidden="1">{"'Sheet1'!$L$16"}</definedName>
    <definedName name="Chiettinh" hidden="1">{"'Sheet1'!$L$16"}</definedName>
    <definedName name="chilk" localSheetId="1" hidden="1">{"'Sheet1'!$L$16"}</definedName>
    <definedName name="chilk" hidden="1">{"'Sheet1'!$L$16"}</definedName>
    <definedName name="chitietbgiang2" localSheetId="1" hidden="1">{"'Sheet1'!$L$16"}</definedName>
    <definedName name="chitietbgiang2" hidden="1">{"'Sheet1'!$L$16"}</definedName>
    <definedName name="chl" localSheetId="1" hidden="1">{"'Sheet1'!$L$16"}</definedName>
    <definedName name="chl" hidden="1">{"'Sheet1'!$L$16"}</definedName>
    <definedName name="chon" localSheetId="1">#REF!</definedName>
    <definedName name="chon">#REF!</definedName>
    <definedName name="chon1" localSheetId="1">#REF!</definedName>
    <definedName name="chon1">#REF!</definedName>
    <definedName name="chon2" localSheetId="1">#REF!</definedName>
    <definedName name="chon2">#REF!</definedName>
    <definedName name="chon3" localSheetId="1">#REF!</definedName>
    <definedName name="chon3">#REF!</definedName>
    <definedName name="d" localSheetId="1" hidden="1">{"'Sheet1'!$L$16"}</definedName>
    <definedName name="d" hidden="1">{"'Sheet1'!$L$16"}</definedName>
    <definedName name="D_7101A_B" localSheetId="1">#REF!</definedName>
    <definedName name="D_7101A_B">#REF!</definedName>
    <definedName name="da1x2" localSheetId="1">#REF!</definedName>
    <definedName name="da1x2">#REF!</definedName>
    <definedName name="dahoc" localSheetId="1">#REF!</definedName>
    <definedName name="dahoc">#REF!</definedName>
    <definedName name="dam" localSheetId="1">#REF!</definedName>
    <definedName name="dam">#REF!</definedName>
    <definedName name="danducsan" localSheetId="1">#REF!</definedName>
    <definedName name="danducsan">#REF!</definedName>
    <definedName name="Dang" localSheetId="0" hidden="1">#REF!</definedName>
    <definedName name="Dang" hidden="1">#REF!</definedName>
    <definedName name="dao" localSheetId="1">#REF!</definedName>
    <definedName name="dao">#REF!</definedName>
    <definedName name="dap" localSheetId="1">#REF!</definedName>
    <definedName name="dap">#REF!</definedName>
    <definedName name="DAT" localSheetId="1">#REF!</definedName>
    <definedName name="DAT">#REF!</definedName>
    <definedName name="DATA_DATA2_List" localSheetId="1">#REF!</definedName>
    <definedName name="DATA_DATA2_List">#REF!</definedName>
    <definedName name="data1" localSheetId="0" hidden="1">#REF!</definedName>
    <definedName name="data1" hidden="1">#REF!</definedName>
    <definedName name="data2" localSheetId="0" hidden="1">#REF!</definedName>
    <definedName name="data2" hidden="1">#REF!</definedName>
    <definedName name="data3" localSheetId="0" hidden="1">#REF!</definedName>
    <definedName name="data3" hidden="1">#REF!</definedName>
    <definedName name="DCL_22">12117600</definedName>
    <definedName name="DCL_35">25490000</definedName>
    <definedName name="DD" localSheetId="1">#REF!</definedName>
    <definedName name="DD">#REF!</definedName>
    <definedName name="DDAY" localSheetId="1">#REF!</definedName>
    <definedName name="DDAY">#REF!</definedName>
    <definedName name="DDK" localSheetId="1">#REF!</definedName>
    <definedName name="DDK">#REF!</definedName>
    <definedName name="dđ" localSheetId="1" hidden="1">{"'Sheet1'!$L$16"}</definedName>
    <definedName name="dđ" hidden="1">{"'Sheet1'!$L$16"}</definedName>
    <definedName name="den_bu" localSheetId="1">#REF!</definedName>
    <definedName name="den_bu">#REF!</definedName>
    <definedName name="denbu" localSheetId="1">#REF!</definedName>
    <definedName name="denbu">#REF!</definedName>
    <definedName name="DenDK" localSheetId="1" hidden="1">{"'Sheet1'!$L$16"}</definedName>
    <definedName name="DenDK" hidden="1">{"'Sheet1'!$L$16"}</definedName>
    <definedName name="Det32x3" localSheetId="1">#REF!</definedName>
    <definedName name="Det32x3">#REF!</definedName>
    <definedName name="Det35x3" localSheetId="1">#REF!</definedName>
    <definedName name="Det35x3">#REF!</definedName>
    <definedName name="Det40x4" localSheetId="1">#REF!</definedName>
    <definedName name="Det40x4">#REF!</definedName>
    <definedName name="Det50x5" localSheetId="1">#REF!</definedName>
    <definedName name="Det50x5">#REF!</definedName>
    <definedName name="Det63x6" localSheetId="1">#REF!</definedName>
    <definedName name="Det63x6">#REF!</definedName>
    <definedName name="Det75x6" localSheetId="1">#REF!</definedName>
    <definedName name="Det75x6">#REF!</definedName>
    <definedName name="dfg" localSheetId="1" hidden="1">{"'Sheet1'!$L$16"}</definedName>
    <definedName name="dfg" hidden="1">{"'Sheet1'!$L$16"}</definedName>
    <definedName name="DFSDF" localSheetId="1" hidden="1">{"'Sheet1'!$L$16"}</definedName>
    <definedName name="DFSDF" hidden="1">{"'Sheet1'!$L$16"}</definedName>
    <definedName name="dfvssd" localSheetId="0" hidden="1">#REF!</definedName>
    <definedName name="dfvssd" hidden="1">#REF!</definedName>
    <definedName name="dgbdII" localSheetId="1">#REF!</definedName>
    <definedName name="dgbdII">#REF!</definedName>
    <definedName name="DGCTI592" localSheetId="1">#REF!</definedName>
    <definedName name="DGCTI592">#REF!</definedName>
    <definedName name="dgctp2" localSheetId="1" hidden="1">{"'Sheet1'!$L$16"}</definedName>
    <definedName name="dgctp2" hidden="1">{"'Sheet1'!$L$16"}</definedName>
    <definedName name="DGNC" localSheetId="1">#REF!</definedName>
    <definedName name="DGNC">#REF!</definedName>
    <definedName name="dgqndn" localSheetId="1">#REF!</definedName>
    <definedName name="dgqndn">#REF!</definedName>
    <definedName name="DGTV" localSheetId="1">#REF!</definedName>
    <definedName name="DGTV">#REF!</definedName>
    <definedName name="dgvl" localSheetId="1">#REF!</definedName>
    <definedName name="dgvl">#REF!</definedName>
    <definedName name="DGVT" localSheetId="1">#REF!</definedName>
    <definedName name="DGVT">#REF!</definedName>
    <definedName name="dhom" localSheetId="1">#REF!</definedName>
    <definedName name="dhom">#REF!</definedName>
    <definedName name="dien" localSheetId="1">#REF!</definedName>
    <definedName name="dien" hidden="1">{"'Sheet1'!$L$16"}</definedName>
    <definedName name="dientichck" localSheetId="1">#REF!</definedName>
    <definedName name="dientichck">#REF!</definedName>
    <definedName name="dinh2" localSheetId="1">#REF!</definedName>
    <definedName name="dinh2">#REF!</definedName>
    <definedName name="Discount" localSheetId="0" hidden="1">#REF!</definedName>
    <definedName name="Discount" hidden="1">#REF!</definedName>
    <definedName name="display_area_2" localSheetId="0" hidden="1">#REF!</definedName>
    <definedName name="display_area_2" hidden="1">#REF!</definedName>
    <definedName name="DLCC" localSheetId="1">#REF!</definedName>
    <definedName name="DLCC">#REF!</definedName>
    <definedName name="DM" localSheetId="1">#REF!</definedName>
    <definedName name="DM">#REF!</definedName>
    <definedName name="dm56bxd" localSheetId="1">#REF!</definedName>
    <definedName name="dm56bxd">#REF!</definedName>
    <definedName name="DN" localSheetId="1">#REF!</definedName>
    <definedName name="DN">#REF!</definedName>
    <definedName name="DÑt45x4" localSheetId="1">#REF!</definedName>
    <definedName name="DÑt45x4">#REF!</definedName>
    <definedName name="doan1" localSheetId="1">#REF!</definedName>
    <definedName name="doan1">#REF!</definedName>
    <definedName name="doan2" localSheetId="1">#REF!</definedName>
    <definedName name="doan2">#REF!</definedName>
    <definedName name="doan3" localSheetId="1">#REF!</definedName>
    <definedName name="doan3">#REF!</definedName>
    <definedName name="doan4" localSheetId="1">#REF!</definedName>
    <definedName name="doan4">#REF!</definedName>
    <definedName name="doan5" localSheetId="1">#REF!</definedName>
    <definedName name="doan5">#REF!</definedName>
    <definedName name="doan6" localSheetId="1">#REF!</definedName>
    <definedName name="doan6">#REF!</definedName>
    <definedName name="Document_array" localSheetId="1">{"Thuxm2.xls","Sheet1"}</definedName>
    <definedName name="Document_array">{"Thuxm2.xls","Sheet1"}</definedName>
    <definedName name="DON_GIA_3282" localSheetId="1">#REF!</definedName>
    <definedName name="DON_GIA_3282">#REF!</definedName>
    <definedName name="DON_GIA_3283" localSheetId="1">#REF!</definedName>
    <definedName name="DON_GIA_3283">#REF!</definedName>
    <definedName name="DON_GIA_3285" localSheetId="1">#REF!</definedName>
    <definedName name="DON_GIA_3285">#REF!</definedName>
    <definedName name="DON_GIA_VAN_CHUYEN_36" localSheetId="1">#REF!</definedName>
    <definedName name="DON_GIA_VAN_CHUYEN_36">#REF!</definedName>
    <definedName name="dongia" localSheetId="1">#REF!</definedName>
    <definedName name="dongia">#REF!</definedName>
    <definedName name="Dot" localSheetId="1" hidden="1">{"'Sheet1'!$L$16"}</definedName>
    <definedName name="Dot" hidden="1">{"'Sheet1'!$L$16"}</definedName>
    <definedName name="drf" localSheetId="0" hidden="1">#REF!</definedName>
    <definedName name="drf" hidden="1">#REF!</definedName>
    <definedName name="ds" localSheetId="1" hidden="1">{#N/A,#N/A,FALSE,"Chi ti?t"}</definedName>
    <definedName name="ds" hidden="1">{#N/A,#N/A,FALSE,"Chi ti?t"}</definedName>
    <definedName name="DS1p1vc" localSheetId="1">#REF!</definedName>
    <definedName name="DS1p1vc">#REF!</definedName>
    <definedName name="ds1p2nc" localSheetId="1">#REF!</definedName>
    <definedName name="ds1p2nc">#REF!</definedName>
    <definedName name="ds1p2vc" localSheetId="1">#REF!</definedName>
    <definedName name="ds1p2vc">#REF!</definedName>
    <definedName name="ds1pnc" localSheetId="1">#REF!</definedName>
    <definedName name="ds1pnc">#REF!</definedName>
    <definedName name="ds1pvl" localSheetId="1">#REF!</definedName>
    <definedName name="ds1pvl">#REF!</definedName>
    <definedName name="ds3pctnc" localSheetId="1">#REF!</definedName>
    <definedName name="ds3pctnc">#REF!</definedName>
    <definedName name="ds3pctvc" localSheetId="1">#REF!</definedName>
    <definedName name="ds3pctvc">#REF!</definedName>
    <definedName name="ds3pctvl" localSheetId="1">#REF!</definedName>
    <definedName name="ds3pctvl">#REF!</definedName>
    <definedName name="dsfsd" localSheetId="0" hidden="1">#REF!</definedName>
    <definedName name="dsfsd" hidden="1">#REF!</definedName>
    <definedName name="dsh" localSheetId="0" hidden="1">#REF!</definedName>
    <definedName name="dsh" hidden="1">#REF!</definedName>
    <definedName name="DSPK1p1nc" localSheetId="1">#REF!</definedName>
    <definedName name="DSPK1p1nc">#REF!</definedName>
    <definedName name="DSPK1p1vl" localSheetId="1">#REF!</definedName>
    <definedName name="DSPK1p1vl">#REF!</definedName>
    <definedName name="DSPK1pnc" localSheetId="1">#REF!</definedName>
    <definedName name="DSPK1pnc">#REF!</definedName>
    <definedName name="DSPK1pvl" localSheetId="1">#REF!</definedName>
    <definedName name="DSPK1pvl">#REF!</definedName>
    <definedName name="DSUMDATA" localSheetId="1">#REF!</definedName>
    <definedName name="DSUMDATA">#REF!</definedName>
    <definedName name="dtich1" localSheetId="1">#REF!</definedName>
    <definedName name="dtich1">#REF!</definedName>
    <definedName name="dtich2" localSheetId="1">#REF!</definedName>
    <definedName name="dtich2">#REF!</definedName>
    <definedName name="dtich3" localSheetId="1">#REF!</definedName>
    <definedName name="dtich3">#REF!</definedName>
    <definedName name="dtich4" localSheetId="1">#REF!</definedName>
    <definedName name="dtich4">#REF!</definedName>
    <definedName name="dtich5" localSheetId="1">#REF!</definedName>
    <definedName name="dtich5">#REF!</definedName>
    <definedName name="dtich6" localSheetId="1">#REF!</definedName>
    <definedName name="dtich6">#REF!</definedName>
    <definedName name="DU_TOAN_CHI_TIET_CONG_TO" localSheetId="1">#REF!</definedName>
    <definedName name="DU_TOAN_CHI_TIET_CONG_TO">#REF!</definedName>
    <definedName name="DU_TOAN_CHI_TIET_DZ22KV" localSheetId="1">#REF!</definedName>
    <definedName name="DU_TOAN_CHI_TIET_DZ22KV">#REF!</definedName>
    <definedName name="DU_TOAN_CHI_TIET_KHO_BAI" localSheetId="1">#REF!</definedName>
    <definedName name="DU_TOAN_CHI_TIET_KHO_BAI">#REF!</definedName>
    <definedName name="dung" localSheetId="1" hidden="1">{"'Sheet1'!$L$16"}</definedName>
    <definedName name="dung" hidden="1">{"'Sheet1'!$L$16"}</definedName>
    <definedName name="Duongnaco" localSheetId="1" hidden="1">{"'Sheet1'!$L$16"}</definedName>
    <definedName name="Duongnaco" hidden="1">{"'Sheet1'!$L$16"}</definedName>
    <definedName name="duongvt" localSheetId="1" hidden="1">{"'Sheet1'!$L$16"}</definedName>
    <definedName name="duongvt" hidden="1">{"'Sheet1'!$L$16"}</definedName>
    <definedName name="DutoanDongmo" localSheetId="1">#REF!</definedName>
    <definedName name="DutoanDongmo">#REF!</definedName>
    <definedName name="dvgfsgdsdg" localSheetId="0" hidden="1">#REF!</definedName>
    <definedName name="dvgfsgdsdg" hidden="1">#REF!</definedName>
    <definedName name="emb" localSheetId="1">#REF!</definedName>
    <definedName name="emb">#REF!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x" localSheetId="1">#REF!</definedName>
    <definedName name="ex">#REF!</definedName>
    <definedName name="f" localSheetId="1">#REF!</definedName>
    <definedName name="f">#REF!</definedName>
    <definedName name="faasdf" localSheetId="0" hidden="1">#REF!</definedName>
    <definedName name="faasdf" hidden="1">#REF!</definedName>
    <definedName name="FACTOR" localSheetId="1">#REF!</definedName>
    <definedName name="FACTOR">#REF!</definedName>
    <definedName name="fasf" localSheetId="1" hidden="1">{"'Sheet1'!$L$16"}</definedName>
    <definedName name="fasf" hidden="1">{"'Sheet1'!$L$16"}</definedName>
    <definedName name="FCode" localSheetId="0" hidden="1">#REF!</definedName>
    <definedName name="FCode" hidden="1">#REF!</definedName>
    <definedName name="fdfsf" localSheetId="1" hidden="1">{#N/A,#N/A,FALSE,"Chi ti?t"}</definedName>
    <definedName name="fdfsf" hidden="1">{#N/A,#N/A,FALSE,"Chi ti?t"}</definedName>
    <definedName name="fff" localSheetId="1" hidden="1">{"'Sheet1'!$L$16"}</definedName>
    <definedName name="fff" hidden="1">{"'Sheet1'!$L$16"}</definedName>
    <definedName name="fgn" localSheetId="1" hidden="1">{"'Sheet1'!$L$16"}</definedName>
    <definedName name="fgn" hidden="1">{"'Sheet1'!$L$16"}</definedName>
    <definedName name="FI_12">4820</definedName>
    <definedName name="fsd" localSheetId="1" hidden="1">{"'Sheet1'!$L$16"}</definedName>
    <definedName name="fsd" hidden="1">{"'Sheet1'!$L$16"}</definedName>
    <definedName name="fsdfdsf" localSheetId="1" hidden="1">{"'Sheet1'!$L$16"}</definedName>
    <definedName name="fsdfdsf" hidden="1">{"'Sheet1'!$L$16"}</definedName>
    <definedName name="g" localSheetId="1" hidden="1">{"'Sheet1'!$L$16"}</definedName>
    <definedName name="g" hidden="1">{"'Sheet1'!$L$16"}</definedName>
    <definedName name="G_ME" localSheetId="1">#REF!</definedName>
    <definedName name="G_ME">#REF!</definedName>
    <definedName name="gach" localSheetId="1">#REF!</definedName>
    <definedName name="gach">#REF!</definedName>
    <definedName name="gdgd" hidden="1">#N/A</definedName>
    <definedName name="geo" localSheetId="1">#REF!</definedName>
    <definedName name="geo">#REF!</definedName>
    <definedName name="gfdgdfgd" hidden="1">#N/A</definedName>
    <definedName name="gfdgfd" localSheetId="1" hidden="1">{"'Sheet1'!$L$16"}</definedName>
    <definedName name="gfdgfd" hidden="1">{"'Sheet1'!$L$16"}</definedName>
    <definedName name="gg" localSheetId="1">#REF!</definedName>
    <definedName name="gg">#REF!</definedName>
    <definedName name="ggdgd" hidden="1">#N/A</definedName>
    <definedName name="gggggggggggg" localSheetId="1" hidden="1">{"'Sheet1'!$L$16"}</definedName>
    <definedName name="gggggggggggg" hidden="1">{"'Sheet1'!$L$16"}</definedName>
    <definedName name="ggh" localSheetId="1" hidden="1">{"'Sheet1'!$L$16"}</definedName>
    <definedName name="ggh" hidden="1">{"'Sheet1'!$L$16"}</definedName>
    <definedName name="ggsdg" hidden="1">#N/A</definedName>
    <definedName name="ggsf" hidden="1">#N/A</definedName>
    <definedName name="ghip" localSheetId="1">#REF!</definedName>
    <definedName name="ghip">#REF!</definedName>
    <definedName name="gkghk" localSheetId="0" hidden="1">#REF!</definedName>
    <definedName name="gkghk" hidden="1">#REF!</definedName>
    <definedName name="gl3p" localSheetId="1">#REF!</definedName>
    <definedName name="gl3p">#REF!</definedName>
    <definedName name="Goc32x3" localSheetId="1">#REF!</definedName>
    <definedName name="Goc32x3">#REF!</definedName>
    <definedName name="Goc35x3" localSheetId="1">#REF!</definedName>
    <definedName name="Goc35x3">#REF!</definedName>
    <definedName name="Goc40x4" localSheetId="1">#REF!</definedName>
    <definedName name="Goc40x4">#REF!</definedName>
    <definedName name="Goc45x4" localSheetId="1">#REF!</definedName>
    <definedName name="Goc45x4">#REF!</definedName>
    <definedName name="Goc50x5" localSheetId="1">#REF!</definedName>
    <definedName name="Goc50x5">#REF!</definedName>
    <definedName name="Goc63x6" localSheetId="1">#REF!</definedName>
    <definedName name="Goc63x6">#REF!</definedName>
    <definedName name="Goc75x6" localSheetId="1">#REF!</definedName>
    <definedName name="Goc75x6">#REF!</definedName>
    <definedName name="GPMB" localSheetId="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1" hidden="1">{"'Sheet1'!$L$16"}</definedName>
    <definedName name="gra" hidden="1">{"'Sheet1'!$L$16"}</definedName>
    <definedName name="gsgsg" hidden="1">#N/A</definedName>
    <definedName name="gsgsgs" hidden="1">#N/A</definedName>
    <definedName name="Gtb" localSheetId="1">#REF!</definedName>
    <definedName name="Gtb">#REF!</definedName>
    <definedName name="gtbtt" localSheetId="1">#REF!</definedName>
    <definedName name="gtbtt">#REF!</definedName>
    <definedName name="gtst" localSheetId="1">#REF!</definedName>
    <definedName name="gtst">#REF!</definedName>
    <definedName name="GTXL" localSheetId="1">#REF!</definedName>
    <definedName name="GTXL">#REF!</definedName>
    <definedName name="Gxl" localSheetId="1">#REF!</definedName>
    <definedName name="Gxl">#REF!</definedName>
    <definedName name="gxltt" localSheetId="1">#REF!</definedName>
    <definedName name="gxltt">#REF!</definedName>
    <definedName name="gia" localSheetId="1">#REF!</definedName>
    <definedName name="gia">#REF!</definedName>
    <definedName name="Gia_CT" localSheetId="1">#REF!</definedName>
    <definedName name="Gia_CT">#REF!</definedName>
    <definedName name="GIA_CU_LY_VAN_CHUYEN" localSheetId="1">#REF!</definedName>
    <definedName name="GIA_CU_LY_VAN_CHUYEN">#REF!</definedName>
    <definedName name="gia_tien" localSheetId="1">#REF!</definedName>
    <definedName name="gia_tien">#REF!</definedName>
    <definedName name="gia_tien_BTN" localSheetId="1">#REF!</definedName>
    <definedName name="gia_tien_BTN">#REF!</definedName>
    <definedName name="Gia_VT" localSheetId="1">#REF!</definedName>
    <definedName name="Gia_VT">#REF!</definedName>
    <definedName name="GIAVLIEUTN" localSheetId="1">#REF!</definedName>
    <definedName name="GIAVLIEUTN">#REF!</definedName>
    <definedName name="Giocong" localSheetId="1">#REF!</definedName>
    <definedName name="Giocong">#REF!</definedName>
    <definedName name="h" localSheetId="1">#REF!</definedName>
    <definedName name="h" hidden="1">{"'Sheet1'!$L$16"}</definedName>
    <definedName name="H_THUCTT" localSheetId="1">#REF!</definedName>
    <definedName name="H_THUCTT">#REF!</definedName>
    <definedName name="H_THUCHTHH" localSheetId="1">#REF!</definedName>
    <definedName name="H_THUCHTHH">#REF!</definedName>
    <definedName name="hanh" localSheetId="1" hidden="1">{"'Sheet1'!$L$16"}</definedName>
    <definedName name="hanh" hidden="1">{"'Sheet1'!$L$16"}</definedName>
    <definedName name="HCM" localSheetId="1">#REF!</definedName>
    <definedName name="HCM">#REF!</definedName>
    <definedName name="HDVDT" localSheetId="0" hidden="1">#REF!</definedName>
    <definedName name="HDVDT" hidden="1">#REF!</definedName>
    <definedName name="HE_SO_KHO_KHAN_CANG_DAY" localSheetId="1">#REF!</definedName>
    <definedName name="HE_SO_KHO_KHAN_CANG_DAY">#REF!</definedName>
    <definedName name="Heä_soá_laép_xaø_H">1.7</definedName>
    <definedName name="heä_soá_sình_laày" localSheetId="1">#REF!</definedName>
    <definedName name="heä_soá_sình_laày">#REF!</definedName>
    <definedName name="hfdsh" localSheetId="0" hidden="1">#REF!</definedName>
    <definedName name="hfdsh" hidden="1">#REF!</definedName>
    <definedName name="hh" localSheetId="1">#REF!</definedName>
    <definedName name="hh">#REF!</definedName>
    <definedName name="HHcat" localSheetId="1">#REF!</definedName>
    <definedName name="HHcat">#REF!</definedName>
    <definedName name="HHda" localSheetId="1">#REF!</definedName>
    <definedName name="HHda">#REF!</definedName>
    <definedName name="HHTT" localSheetId="1">#REF!</definedName>
    <definedName name="HHTT">#REF!</definedName>
    <definedName name="HiddenRows" localSheetId="0" hidden="1">#REF!</definedName>
    <definedName name="HiddenRows" hidden="1">#REF!</definedName>
    <definedName name="hien" localSheetId="1">#REF!</definedName>
    <definedName name="hien">#REF!</definedName>
    <definedName name="Hinh_thuc" localSheetId="1">#REF!</definedName>
    <definedName name="Hinh_thuc">#REF!</definedName>
    <definedName name="HiÕu" localSheetId="1">#REF!</definedName>
    <definedName name="HiÕu">#REF!</definedName>
    <definedName name="hjjkl" localSheetId="1" hidden="1">{"'Sheet1'!$L$16"}</definedName>
    <definedName name="hjjkl" hidden="1">{"'Sheet1'!$L$16"}</definedName>
    <definedName name="HOME_MANP" localSheetId="1">#REF!</definedName>
    <definedName name="HOME_MANP">#REF!</definedName>
    <definedName name="HOMEOFFICE_COST" localSheetId="1">#REF!</definedName>
    <definedName name="HOMEOFFICE_COST">#REF!</definedName>
    <definedName name="Hong" localSheetId="1" hidden="1">{"'Sheet1'!$L$16"}</definedName>
    <definedName name="Hong" hidden="1">{"'Sheet1'!$L$16"}</definedName>
    <definedName name="hs" localSheetId="1">#REF!</definedName>
    <definedName name="hs">#REF!</definedName>
    <definedName name="HSCT3">0.1</definedName>
    <definedName name="hsd" localSheetId="1">#REF!</definedName>
    <definedName name="hsd">#REF!</definedName>
    <definedName name="hsdc" localSheetId="1">#REF!</definedName>
    <definedName name="hsdc">#REF!</definedName>
    <definedName name="hsdc1" localSheetId="1">#REF!</definedName>
    <definedName name="hsdc1">#REF!</definedName>
    <definedName name="HSDN">2.5</definedName>
    <definedName name="HSHH" localSheetId="1">#REF!</definedName>
    <definedName name="HSHH">#REF!</definedName>
    <definedName name="HSHHUT" localSheetId="1">#REF!</definedName>
    <definedName name="HSHHUT">#REF!</definedName>
    <definedName name="hsk" localSheetId="1">#REF!</definedName>
    <definedName name="hsk">#REF!</definedName>
    <definedName name="HSKK35" localSheetId="1">#REF!</definedName>
    <definedName name="HSKK35">#REF!</definedName>
    <definedName name="HSLX" localSheetId="1">#REF!</definedName>
    <definedName name="HSLX">#REF!</definedName>
    <definedName name="HSLXH">1.7</definedName>
    <definedName name="HSLXP" localSheetId="1">#REF!</definedName>
    <definedName name="HSLXP">#REF!</definedName>
    <definedName name="hßm4" localSheetId="1">#REF!</definedName>
    <definedName name="hßm4">#REF!</definedName>
    <definedName name="hstb" localSheetId="1">#REF!</definedName>
    <definedName name="hstb">#REF!</definedName>
    <definedName name="hstdtk" localSheetId="1">#REF!</definedName>
    <definedName name="hstdtk">#REF!</definedName>
    <definedName name="hsthep" localSheetId="1">#REF!</definedName>
    <definedName name="hsthep">#REF!</definedName>
    <definedName name="HSVC1" localSheetId="1">#REF!</definedName>
    <definedName name="HSVC1">#REF!</definedName>
    <definedName name="HSVC2" localSheetId="1">#REF!</definedName>
    <definedName name="HSVC2">#REF!</definedName>
    <definedName name="HSVC3" localSheetId="1">#REF!</definedName>
    <definedName name="HSVC3">#REF!</definedName>
    <definedName name="hsvl" localSheetId="1">#REF!</definedName>
    <definedName name="hsvl">#REF!</definedName>
    <definedName name="HT" localSheetId="1">#REF!</definedName>
    <definedName name="HT">#REF!</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Controlmoi" localSheetId="1"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hidden="1">{"'Sheet1'!$L$16"}</definedName>
    <definedName name="HTMT1" localSheetId="1" hidden="1">{#N/A,#N/A,FALSE,"Sheet1"}</definedName>
    <definedName name="HTMT1" hidden="1">{#N/A,#N/A,FALSE,"Sheet1"}</definedName>
    <definedName name="HTNC" localSheetId="1">#REF!</definedName>
    <definedName name="HTNC">#REF!</definedName>
    <definedName name="HTVL" localSheetId="1">#REF!</definedName>
    <definedName name="HTVL">#REF!</definedName>
    <definedName name="HTHH" localSheetId="1">#REF!</definedName>
    <definedName name="HTHH">#REF!</definedName>
    <definedName name="htrhrt" localSheetId="1" hidden="1">{"'Sheet1'!$L$16"}</definedName>
    <definedName name="htrhrt" hidden="1">{"'Sheet1'!$L$16"}</definedName>
    <definedName name="hu" localSheetId="1" hidden="1">{"'Sheet1'!$L$16"}</definedName>
    <definedName name="hu" hidden="1">{"'Sheet1'!$L$16"}</definedName>
    <definedName name="hui" localSheetId="1" hidden="1">{"'Sheet1'!$L$16"}</definedName>
    <definedName name="hui" hidden="1">{"'Sheet1'!$L$16"}</definedName>
    <definedName name="HUU" localSheetId="1" hidden="1">{"'Sheet1'!$L$16"}</definedName>
    <definedName name="HUU" hidden="1">{"'Sheet1'!$L$16"}</definedName>
    <definedName name="huy" localSheetId="1" hidden="1">{"'Sheet1'!$L$16"}</definedName>
    <definedName name="huy" hidden="1">{"'Sheet1'!$L$16"}</definedName>
    <definedName name="huymoi" localSheetId="1" hidden="1">{"'Sheet1'!$L$16"}</definedName>
    <definedName name="huymoi" hidden="1">{"'Sheet1'!$L$16"}</definedName>
    <definedName name="huynh" localSheetId="0" hidden="1">#REF!</definedName>
    <definedName name="huynh" hidden="1">#REF!</definedName>
    <definedName name="I" localSheetId="1">#REF!</definedName>
    <definedName name="I">#REF!</definedName>
    <definedName name="IDLAB_COST" localSheetId="1">#REF!</definedName>
    <definedName name="IDLAB_COST">#REF!</definedName>
    <definedName name="IND_LAB" localSheetId="1">#REF!</definedName>
    <definedName name="IND_LAB">#REF!</definedName>
    <definedName name="INDMANP" localSheetId="1">#REF!</definedName>
    <definedName name="INDMANP">#REF!</definedName>
    <definedName name="j" localSheetId="1">#REF!</definedName>
    <definedName name="j" hidden="1">{"'Sheet1'!$L$16"}</definedName>
    <definedName name="j356C8" localSheetId="1">#REF!</definedName>
    <definedName name="j356C8">#REF!</definedName>
    <definedName name="jkjk" localSheetId="1" hidden="1">{"'Sheet1'!$L$16"}</definedName>
    <definedName name="jkjk" hidden="1">{"'Sheet1'!$L$16"}</definedName>
    <definedName name="jrjthkghdkg" localSheetId="0" hidden="1">#REF!</definedName>
    <definedName name="jrjthkghdkg" hidden="1">#REF!</definedName>
    <definedName name="k" localSheetId="1">#REF!</definedName>
    <definedName name="k" hidden="1">{"'Sheet1'!$L$16"}</definedName>
    <definedName name="k2b" localSheetId="1">#REF!</definedName>
    <definedName name="k2b">#REF!</definedName>
    <definedName name="kcong" localSheetId="1">#REF!</definedName>
    <definedName name="kcong">#REF!</definedName>
    <definedName name="kghkgh" localSheetId="0" hidden="1">#REF!</definedName>
    <definedName name="kghkgh" hidden="1">#REF!</definedName>
    <definedName name="KINH_PHI_DEN_BU" localSheetId="1">#REF!</definedName>
    <definedName name="KINH_PHI_DEN_BU">#REF!</definedName>
    <definedName name="KINH_PHI_DZ0.4KV" localSheetId="1">#REF!</definedName>
    <definedName name="KINH_PHI_DZ0.4KV">#REF!</definedName>
    <definedName name="KINH_PHI_KHAO_SAT__LAP_BCNCKT__TKKTTC" localSheetId="1">#REF!</definedName>
    <definedName name="KINH_PHI_KHAO_SAT__LAP_BCNCKT__TKKTTC">#REF!</definedName>
    <definedName name="KINH_PHI_KHO_BAI" localSheetId="1">#REF!</definedName>
    <definedName name="KINH_PHI_KHO_BAI">#REF!</definedName>
    <definedName name="KINH_PHI_TBA" localSheetId="1">#REF!</definedName>
    <definedName name="KINH_PHI_TBA">#REF!</definedName>
    <definedName name="kjgjyhb" localSheetId="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l_ME" localSheetId="1">#REF!</definedName>
    <definedName name="kl_ME">#REF!</definedName>
    <definedName name="KLduonggiaods" localSheetId="1" hidden="1">{"'Sheet1'!$L$16"}</definedName>
    <definedName name="KLduonggiaods" hidden="1">{"'Sheet1'!$L$16"}</definedName>
    <definedName name="KLTHDN" localSheetId="1">#REF!</definedName>
    <definedName name="KLTHDN">#REF!</definedName>
    <definedName name="KLVANKHUON" localSheetId="1">#REF!</definedName>
    <definedName name="KLVANKHUON">#REF!</definedName>
    <definedName name="kp1ph" localSheetId="1">#REF!</definedName>
    <definedName name="kp1ph">#REF!</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KSTK" localSheetId="1">#REF!</definedName>
    <definedName name="KSTK">#REF!</definedName>
    <definedName name="KH_Chang" localSheetId="1">#REF!</definedName>
    <definedName name="KH_Chang">#REF!</definedName>
    <definedName name="khla09" localSheetId="1" hidden="1">{"'Sheet1'!$L$16"}</definedName>
    <definedName name="khla09" hidden="1">{"'Sheet1'!$L$16"}</definedName>
    <definedName name="KHOI_LUONG_DAT_DAO_DAP" localSheetId="1">#REF!</definedName>
    <definedName name="KHOI_LUONG_DAT_DAO_DAP">#REF!</definedName>
    <definedName name="khongtruotgia" localSheetId="1" hidden="1">{"'Sheet1'!$L$16"}</definedName>
    <definedName name="khongtruotgia" hidden="1">{"'Sheet1'!$L$16"}</definedName>
    <definedName name="khvh09" localSheetId="1" hidden="1">{"'Sheet1'!$L$16"}</definedName>
    <definedName name="khvh09" hidden="1">{"'Sheet1'!$L$16"}</definedName>
    <definedName name="khvx09" localSheetId="1" hidden="1">{#N/A,#N/A,FALSE,"Chi ti?t"}</definedName>
    <definedName name="khvx09" hidden="1">{#N/A,#N/A,FALSE,"Chi ti?t"}</definedName>
    <definedName name="KHYt09" localSheetId="1" hidden="1">{"'Sheet1'!$L$16"}</definedName>
    <definedName name="KHYt09" hidden="1">{"'Sheet1'!$L$16"}</definedName>
    <definedName name="l" localSheetId="1">#REF!</definedName>
    <definedName name="l" hidden="1">{"'Sheet1'!$L$16"}</definedName>
    <definedName name="L_mong" localSheetId="1">#REF!</definedName>
    <definedName name="L_mong">#REF!</definedName>
    <definedName name="l2pa1" localSheetId="1" hidden="1">{"'Sheet1'!$L$16"}</definedName>
    <definedName name="l2pa1" hidden="1">{"'Sheet1'!$L$16"}</definedName>
    <definedName name="L63x6">5800</definedName>
    <definedName name="lam" localSheetId="1" hidden="1">{"'Sheet1'!$L$16"}</definedName>
    <definedName name="lam" hidden="1">{"'Sheet1'!$L$16"}</definedName>
    <definedName name="lan" localSheetId="1">#REF!</definedName>
    <definedName name="lan" hidden="1">{#N/A,#N/A,TRUE,"BT M200 da 10x20"}</definedName>
    <definedName name="langson" localSheetId="1" hidden="1">{"'Sheet1'!$L$16"}</definedName>
    <definedName name="langson" hidden="1">{"'Sheet1'!$L$16"}</definedName>
    <definedName name="lanhto" localSheetId="1">#REF!</definedName>
    <definedName name="lanhto">#REF!</definedName>
    <definedName name="LAP_DAT_TBA" localSheetId="1">#REF!</definedName>
    <definedName name="LAP_DAT_TBA">#REF!</definedName>
    <definedName name="LBS_22">107800000</definedName>
    <definedName name="lc" localSheetId="1" hidden="1">{"'Sheet1'!$L$16"}</definedName>
    <definedName name="lc" hidden="1">{"'Sheet1'!$L$16"}</definedName>
    <definedName name="LIET_KE_VI_TRI_DZ0.4KV" localSheetId="1">#REF!</definedName>
    <definedName name="LIET_KE_VI_TRI_DZ0.4KV">#REF!</definedName>
    <definedName name="LIET_KE_VI_TRI_DZ22KV" localSheetId="1">#REF!</definedName>
    <definedName name="LIET_KE_VI_TRI_DZ22KV">#REF!</definedName>
    <definedName name="linh" localSheetId="1" hidden="1">{"'Sheet1'!$L$16"}</definedName>
    <definedName name="linh" hidden="1">{"'Sheet1'!$L$16"}</definedName>
    <definedName name="lk" localSheetId="0" hidden="1">#REF!</definedName>
    <definedName name="lk" hidden="1">#REF!</definedName>
    <definedName name="LK_hathe" localSheetId="1">#REF!</definedName>
    <definedName name="LK_hathe">#REF!</definedName>
    <definedName name="Lmk" localSheetId="1">#REF!</definedName>
    <definedName name="Lmk">#REF!</definedName>
    <definedName name="lntt" localSheetId="1">#REF!</definedName>
    <definedName name="lntt">#REF!</definedName>
    <definedName name="Loai_TD" localSheetId="1">#REF!</definedName>
    <definedName name="Loai_TD">#REF!</definedName>
    <definedName name="luc" localSheetId="1" hidden="1">{"'Sheet1'!$L$16"}</definedName>
    <definedName name="luc" hidden="1">{"'Sheet1'!$L$16"}</definedName>
    <definedName name="m" localSheetId="1" hidden="1">{"'Sheet1'!$L$16"}</definedName>
    <definedName name="m" hidden="1">{"'Sheet1'!$L$16"}</definedName>
    <definedName name="M0.4" localSheetId="1">#REF!</definedName>
    <definedName name="M0.4">#REF!</definedName>
    <definedName name="M12aavl" localSheetId="1">#REF!</definedName>
    <definedName name="M12aavl">#REF!</definedName>
    <definedName name="M12ba3p" localSheetId="1">#REF!</definedName>
    <definedName name="M12ba3p">#REF!</definedName>
    <definedName name="M12bb1p" localSheetId="1">#REF!</definedName>
    <definedName name="M12bb1p">#REF!</definedName>
    <definedName name="M14bb1p" localSheetId="1">#REF!</definedName>
    <definedName name="M14bb1p">#REF!</definedName>
    <definedName name="M8a" localSheetId="1">#REF!</definedName>
    <definedName name="M8a">#REF!</definedName>
    <definedName name="M8aa" localSheetId="1">#REF!</definedName>
    <definedName name="M8aa">#REF!</definedName>
    <definedName name="m8aanc" localSheetId="1">#REF!</definedName>
    <definedName name="m8aanc">#REF!</definedName>
    <definedName name="m8aavl" localSheetId="1">#REF!</definedName>
    <definedName name="m8aavl">#REF!</definedName>
    <definedName name="Ma3pnc" localSheetId="1">#REF!</definedName>
    <definedName name="Ma3pnc">#REF!</definedName>
    <definedName name="Ma3pvl" localSheetId="1">#REF!</definedName>
    <definedName name="Ma3pvl">#REF!</definedName>
    <definedName name="Maa3pnc" localSheetId="1">#REF!</definedName>
    <definedName name="Maa3pnc">#REF!</definedName>
    <definedName name="Maa3pvl" localSheetId="1">#REF!</definedName>
    <definedName name="Maa3pvl">#REF!</definedName>
    <definedName name="mai" localSheetId="1" hidden="1">{"'Sheet1'!$L$16"}</definedName>
    <definedName name="mai" hidden="1">{"'Sheet1'!$L$16"}</definedName>
    <definedName name="MAJ_CON_EQP" localSheetId="1">#REF!</definedName>
    <definedName name="MAJ_CON_EQP">#REF!</definedName>
    <definedName name="matbang" localSheetId="1" hidden="1">{"'Sheet1'!$L$16"}</definedName>
    <definedName name="matbang" hidden="1">{"'Sheet1'!$L$16"}</definedName>
    <definedName name="MAVANKHUON" localSheetId="1">#REF!</definedName>
    <definedName name="MAVANKHUON">#REF!</definedName>
    <definedName name="MAVLTHDN" localSheetId="1">#REF!</definedName>
    <definedName name="MAVLTHDN">#REF!</definedName>
    <definedName name="Mba1p" localSheetId="1">#REF!</definedName>
    <definedName name="Mba1p">#REF!</definedName>
    <definedName name="Mba3p" localSheetId="1">#REF!</definedName>
    <definedName name="Mba3p">#REF!</definedName>
    <definedName name="Mbb3p" localSheetId="1">#REF!</definedName>
    <definedName name="Mbb3p">#REF!</definedName>
    <definedName name="mc" localSheetId="1">#REF!</definedName>
    <definedName name="mc">#REF!</definedName>
    <definedName name="MG_A" localSheetId="1">#REF!</definedName>
    <definedName name="MG_A">#REF!</definedName>
    <definedName name="MN" localSheetId="1">#REF!</definedName>
    <definedName name="MN">#REF!</definedName>
    <definedName name="mo" localSheetId="1" hidden="1">{"'Sheet1'!$L$16"}</definedName>
    <definedName name="mo" hidden="1">{"'Sheet1'!$L$16"}</definedName>
    <definedName name="moi" localSheetId="1" hidden="1">{"'Sheet1'!$L$16"}</definedName>
    <definedName name="moi" hidden="1">{"'Sheet1'!$L$16"}</definedName>
    <definedName name="mongbang" localSheetId="1">#REF!</definedName>
    <definedName name="mongbang">#REF!</definedName>
    <definedName name="mongdon" localSheetId="1">#REF!</definedName>
    <definedName name="mongdon">#REF!</definedName>
    <definedName name="mot" localSheetId="1" hidden="1">{"'Sheet1'!$L$16"}</definedName>
    <definedName name="mot" hidden="1">{"'Sheet1'!$L$16"}</definedName>
    <definedName name="Moùng" localSheetId="1">#REF!</definedName>
    <definedName name="Moùng">#REF!</definedName>
    <definedName name="MSCT" localSheetId="1">#REF!</definedName>
    <definedName name="MSCT">#REF!</definedName>
    <definedName name="mtcdg" localSheetId="1">#REF!</definedName>
    <definedName name="mtcdg">#REF!</definedName>
    <definedName name="MTMAC12" localSheetId="1">#REF!</definedName>
    <definedName name="MTMAC12">#REF!</definedName>
    <definedName name="mtram" localSheetId="1">#REF!</definedName>
    <definedName name="mtram">#REF!</definedName>
    <definedName name="mvac" localSheetId="1" hidden="1">{"'Sheet1'!$L$16"}</definedName>
    <definedName name="mvac" hidden="1">{"'Sheet1'!$L$16"}</definedName>
    <definedName name="myle" localSheetId="1">#REF!</definedName>
    <definedName name="myle">#REF!</definedName>
    <definedName name="n" localSheetId="1">#REF!</definedName>
    <definedName name="n" hidden="1">{"'Sheet1'!$L$16"}</definedName>
    <definedName name="n1pig" localSheetId="1">#REF!</definedName>
    <definedName name="n1pig">#REF!</definedName>
    <definedName name="N1pIGnc" localSheetId="1">#REF!</definedName>
    <definedName name="N1pIGnc">#REF!</definedName>
    <definedName name="N1pIGvc" localSheetId="1">#REF!</definedName>
    <definedName name="N1pIGvc">#REF!</definedName>
    <definedName name="N1pIGvl" localSheetId="1">#REF!</definedName>
    <definedName name="N1pIGvl">#REF!</definedName>
    <definedName name="n1pind" localSheetId="1">#REF!</definedName>
    <definedName name="n1pind">#REF!</definedName>
    <definedName name="N1pINDnc" localSheetId="1">#REF!</definedName>
    <definedName name="N1pINDnc">#REF!</definedName>
    <definedName name="N1pINDvc" localSheetId="1">#REF!</definedName>
    <definedName name="N1pINDvc">#REF!</definedName>
    <definedName name="N1pINDvl" localSheetId="1">#REF!</definedName>
    <definedName name="N1pINDvl">#REF!</definedName>
    <definedName name="n1pint" localSheetId="1">#REF!</definedName>
    <definedName name="n1pint">#REF!</definedName>
    <definedName name="n1ping" localSheetId="1">#REF!</definedName>
    <definedName name="n1ping">#REF!</definedName>
    <definedName name="N1pINGvc" localSheetId="1">#REF!</definedName>
    <definedName name="N1pINGvc">#REF!</definedName>
    <definedName name="nam" localSheetId="1" hidden="1">{"'Sheet1'!$L$16"}</definedName>
    <definedName name="nam" hidden="1">{"'Sheet1'!$L$16"}</definedName>
    <definedName name="nc" localSheetId="1">#REF!</definedName>
    <definedName name="nc">#REF!</definedName>
    <definedName name="nc_btm10" localSheetId="1">#REF!</definedName>
    <definedName name="nc_btm10">#REF!</definedName>
    <definedName name="nc_btm100" localSheetId="1">#REF!</definedName>
    <definedName name="nc_btm100">#REF!</definedName>
    <definedName name="nc3p" localSheetId="1">#REF!</definedName>
    <definedName name="nc3p">#REF!</definedName>
    <definedName name="NCBD100" localSheetId="1">#REF!</definedName>
    <definedName name="NCBD100">#REF!</definedName>
    <definedName name="NCBD200" localSheetId="1">#REF!</definedName>
    <definedName name="NCBD200">#REF!</definedName>
    <definedName name="NCBD250" localSheetId="1">#REF!</definedName>
    <definedName name="NCBD250">#REF!</definedName>
    <definedName name="NCCT3p" localSheetId="1">#REF!</definedName>
    <definedName name="NCCT3p">#REF!</definedName>
    <definedName name="ncdg" localSheetId="1">#REF!</definedName>
    <definedName name="ncdg">#REF!</definedName>
    <definedName name="NCKT" localSheetId="1">#REF!</definedName>
    <definedName name="NCKT">#REF!</definedName>
    <definedName name="nctram" localSheetId="1">#REF!</definedName>
    <definedName name="nctram">#REF!</definedName>
    <definedName name="NCVC100" localSheetId="1">#REF!</definedName>
    <definedName name="NCVC100">#REF!</definedName>
    <definedName name="NCVC200" localSheetId="1">#REF!</definedName>
    <definedName name="NCVC200">#REF!</definedName>
    <definedName name="NCVC250" localSheetId="1">#REF!</definedName>
    <definedName name="NCVC250">#REF!</definedName>
    <definedName name="NCVC3P" localSheetId="1">#REF!</definedName>
    <definedName name="NCVC3P">#REF!</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ew" hidden="1">#N/A</definedName>
    <definedName name="nig" localSheetId="1">#REF!</definedName>
    <definedName name="nig">#REF!</definedName>
    <definedName name="nig1p" localSheetId="1">#REF!</definedName>
    <definedName name="nig1p">#REF!</definedName>
    <definedName name="nig3p" localSheetId="1">#REF!</definedName>
    <definedName name="nig3p">#REF!</definedName>
    <definedName name="NIGnc" localSheetId="1">#REF!</definedName>
    <definedName name="NIGnc">#REF!</definedName>
    <definedName name="nignc1p" localSheetId="1">#REF!</definedName>
    <definedName name="nignc1p">#REF!</definedName>
    <definedName name="NIGvc" localSheetId="1">#REF!</definedName>
    <definedName name="NIGvc">#REF!</definedName>
    <definedName name="NIGvl" localSheetId="1">#REF!</definedName>
    <definedName name="NIGvl">#REF!</definedName>
    <definedName name="nigvl1p" localSheetId="1">#REF!</definedName>
    <definedName name="nigvl1p">#REF!</definedName>
    <definedName name="nin" localSheetId="1">#REF!</definedName>
    <definedName name="nin">#REF!</definedName>
    <definedName name="nin1903p" localSheetId="1">#REF!</definedName>
    <definedName name="nin1903p">#REF!</definedName>
    <definedName name="nin3p" localSheetId="1">#REF!</definedName>
    <definedName name="nin3p">#REF!</definedName>
    <definedName name="nind" localSheetId="1">#REF!</definedName>
    <definedName name="nind">#REF!</definedName>
    <definedName name="nind1p" localSheetId="1">#REF!</definedName>
    <definedName name="nind1p">#REF!</definedName>
    <definedName name="nind3p" localSheetId="1">#REF!</definedName>
    <definedName name="nind3p">#REF!</definedName>
    <definedName name="NINDnc" localSheetId="1">#REF!</definedName>
    <definedName name="NINDnc">#REF!</definedName>
    <definedName name="nindnc1p" localSheetId="1">#REF!</definedName>
    <definedName name="nindnc1p">#REF!</definedName>
    <definedName name="NINDvc" localSheetId="1">#REF!</definedName>
    <definedName name="NINDvc">#REF!</definedName>
    <definedName name="NINDvl" localSheetId="1">#REF!</definedName>
    <definedName name="NINDvl">#REF!</definedName>
    <definedName name="nindvl1p" localSheetId="1">#REF!</definedName>
    <definedName name="nindvl1p">#REF!</definedName>
    <definedName name="NINnc" localSheetId="1">#REF!</definedName>
    <definedName name="NINnc">#REF!</definedName>
    <definedName name="nint1p" localSheetId="1">#REF!</definedName>
    <definedName name="nint1p">#REF!</definedName>
    <definedName name="nintnc1p" localSheetId="1">#REF!</definedName>
    <definedName name="nintnc1p">#REF!</definedName>
    <definedName name="nintvl1p" localSheetId="1">#REF!</definedName>
    <definedName name="nintvl1p">#REF!</definedName>
    <definedName name="NINvc" localSheetId="1">#REF!</definedName>
    <definedName name="NINvc">#REF!</definedName>
    <definedName name="NINvl" localSheetId="1">#REF!</definedName>
    <definedName name="NINvl">#REF!</definedName>
    <definedName name="ning1p" localSheetId="1">#REF!</definedName>
    <definedName name="ning1p">#REF!</definedName>
    <definedName name="ningnc1p" localSheetId="1">#REF!</definedName>
    <definedName name="ningnc1p">#REF!</definedName>
    <definedName name="ningvl1p" localSheetId="1">#REF!</definedName>
    <definedName name="ningvl1p">#REF!</definedName>
    <definedName name="nl" localSheetId="1">#REF!</definedName>
    <definedName name="nl">#REF!</definedName>
    <definedName name="nl1p" localSheetId="1">#REF!</definedName>
    <definedName name="nl1p">#REF!</definedName>
    <definedName name="nl3p" localSheetId="1">#REF!</definedName>
    <definedName name="nl3p">#REF!</definedName>
    <definedName name="nlht" localSheetId="1">#REF!</definedName>
    <definedName name="nlht">#REF!</definedName>
    <definedName name="NLTK1p" localSheetId="1">#REF!</definedName>
    <definedName name="NLTK1p">#REF!</definedName>
    <definedName name="nn" localSheetId="1">#REF!</definedName>
    <definedName name="nn">#REF!</definedName>
    <definedName name="nn1p" localSheetId="1">#REF!</definedName>
    <definedName name="nn1p">#REF!</definedName>
    <definedName name="nn3p" localSheetId="1">#REF!</definedName>
    <definedName name="nn3p">#REF!</definedName>
    <definedName name="nnnn" localSheetId="1" hidden="1">{"'Sheet1'!$L$16"}</definedName>
    <definedName name="nnnn" hidden="1">{"'Sheet1'!$L$16"}</definedName>
    <definedName name="No" localSheetId="1">#REF!</definedName>
    <definedName name="No">#REF!</definedName>
    <definedName name="NUOCHKHOAN" localSheetId="1" hidden="1">{"'Sheet1'!$L$16"}</definedName>
    <definedName name="NUOCHKHOAN" hidden="1">{"'Sheet1'!$L$16"}</definedName>
    <definedName name="NUOCHKHOANMOI" localSheetId="1" hidden="1">{"'Sheet1'!$L$16"}</definedName>
    <definedName name="NUOCHKHOANMOI" hidden="1">{"'Sheet1'!$L$16"}</definedName>
    <definedName name="nx" localSheetId="1">#REF!</definedName>
    <definedName name="nx">#REF!</definedName>
    <definedName name="ng.cong.nhan" localSheetId="1" hidden="1">{"'Sheet1'!$L$16"}</definedName>
    <definedName name="ng.cong.nhan" hidden="1">{"'Sheet1'!$L$16"}</definedName>
    <definedName name="ngu" localSheetId="1" hidden="1">{"'Sheet1'!$L$16"}</definedName>
    <definedName name="ngu" hidden="1">{"'Sheet1'!$L$16"}</definedName>
    <definedName name="NH" localSheetId="1">#REF!</definedName>
    <definedName name="NH">#REF!</definedName>
    <definedName name="NHANH2_CG4" localSheetId="1" hidden="1">{"'Sheet1'!$L$16"}</definedName>
    <definedName name="NHANH2_CG4" hidden="1">{"'Sheet1'!$L$16"}</definedName>
    <definedName name="nhn" localSheetId="1">#REF!</definedName>
    <definedName name="nhn">#REF!</definedName>
    <definedName name="NHot" localSheetId="1">#REF!</definedName>
    <definedName name="NHot">#REF!</definedName>
    <definedName name="nhu" localSheetId="1">#REF!</definedName>
    <definedName name="nhu">#REF!</definedName>
    <definedName name="nhua" localSheetId="1">#REF!</definedName>
    <definedName name="nhua">#REF!</definedName>
    <definedName name="nhuad" localSheetId="1">#REF!</definedName>
    <definedName name="nhuad">#REF!</definedName>
    <definedName name="ODA" localSheetId="1" hidden="1">{"'Sheet1'!$L$16"}</definedName>
    <definedName name="ODA" hidden="1">{"'Sheet1'!$L$16"}</definedName>
    <definedName name="ophom" localSheetId="1">#REF!</definedName>
    <definedName name="ophom">#REF!</definedName>
    <definedName name="OrderTable" localSheetId="0" hidden="1">#REF!</definedName>
    <definedName name="OrderTable" hidden="1">#REF!</definedName>
    <definedName name="osc" localSheetId="1">#REF!</definedName>
    <definedName name="osc">#REF!</definedName>
    <definedName name="PA" localSheetId="1">#REF!</definedName>
    <definedName name="PA">#REF!</definedName>
    <definedName name="PAIII_" localSheetId="1" hidden="1">{"'Sheet1'!$L$16"}</definedName>
    <definedName name="PAIII_" hidden="1">{"'Sheet1'!$L$16"}</definedName>
    <definedName name="panen" localSheetId="1">#REF!</definedName>
    <definedName name="panen">#REF!</definedName>
    <definedName name="PDo" localSheetId="1" hidden="1">{"'Sheet1'!$L$16"}</definedName>
    <definedName name="PDo" hidden="1">{"'Sheet1'!$L$16"}</definedName>
    <definedName name="PLKL" localSheetId="1">#REF!</definedName>
    <definedName name="PLKL">#REF!</definedName>
    <definedName name="PMS" localSheetId="1" hidden="1">{"'Sheet1'!$L$16"}</definedName>
    <definedName name="PMS" hidden="1">{"'Sheet1'!$L$16"}</definedName>
    <definedName name="PRICE" localSheetId="1">#REF!</definedName>
    <definedName name="PRICE">#REF!</definedName>
    <definedName name="PRICE1" localSheetId="1">#REF!</definedName>
    <definedName name="PRICE1">#REF!</definedName>
    <definedName name="_xlnm.Print_Area" localSheetId="0">'Bieu I Giuaky 2016-2020 NSTW'!$A$1:$BZ$108</definedName>
    <definedName name="_xlnm.Print_Area" localSheetId="1">'BieuIII.ODA2016-2020'!$A$1:$CP$44</definedName>
    <definedName name="_xlnm.Print_Titles" localSheetId="0">'Bieu I Giuaky 2016-2020 NSTW'!$6:$10</definedName>
    <definedName name="_xlnm.Print_Titles" localSheetId="1">'BieuIII.ODA2016-2020'!$A:$B,'BieuIII.ODA2016-2020'!$6:$13</definedName>
    <definedName name="_xlnm.Print_Titles">#N/A</definedName>
    <definedName name="Print_Titles_MI" localSheetId="1">#REF!</definedName>
    <definedName name="Print_Titles_MI">#REF!</definedName>
    <definedName name="PRINTA" localSheetId="1">#REF!</definedName>
    <definedName name="PRINTA">#REF!</definedName>
    <definedName name="PRINTB" localSheetId="1">#REF!</definedName>
    <definedName name="PRINTB">#REF!</definedName>
    <definedName name="PRINTC" localSheetId="1">#REF!</definedName>
    <definedName name="PRINTC">#REF!</definedName>
    <definedName name="ProdForm" localSheetId="0" hidden="1">#REF!</definedName>
    <definedName name="ProdForm" hidden="1">#REF!</definedName>
    <definedName name="Product" localSheetId="0" hidden="1">#REF!</definedName>
    <definedName name="Product" hidden="1">#REF!</definedName>
    <definedName name="PROPOSAL" localSheetId="1">#REF!</definedName>
    <definedName name="PROPOSAL">#REF!</definedName>
    <definedName name="pt" localSheetId="1">#REF!</definedName>
    <definedName name="pt">#REF!</definedName>
    <definedName name="PT_Duong" localSheetId="1">#REF!</definedName>
    <definedName name="PT_Duong">#REF!</definedName>
    <definedName name="ptdg" localSheetId="1">#REF!</definedName>
    <definedName name="ptdg">#REF!</definedName>
    <definedName name="PTDG_cau" localSheetId="1">#REF!</definedName>
    <definedName name="PTDG_cau">#REF!</definedName>
    <definedName name="PTien72" localSheetId="1" hidden="1">{"'Sheet1'!$L$16"}</definedName>
    <definedName name="PTien72" hidden="1">{"'Sheet1'!$L$16"}</definedName>
    <definedName name="PTNC" localSheetId="1">#REF!</definedName>
    <definedName name="PTNC">#REF!</definedName>
    <definedName name="pvd" localSheetId="1">#REF!</definedName>
    <definedName name="pvd">#REF!</definedName>
    <definedName name="PHAN_DIEN_DZ0.4KV" localSheetId="1">#REF!</definedName>
    <definedName name="PHAN_DIEN_DZ0.4KV">#REF!</definedName>
    <definedName name="PHAN_DIEN_TBA" localSheetId="1">#REF!</definedName>
    <definedName name="PHAN_DIEN_TBA">#REF!</definedName>
    <definedName name="PHAN_MUA_SAM_DZ0.4KV" localSheetId="1">#REF!</definedName>
    <definedName name="PHAN_MUA_SAM_DZ0.4KV">#REF!</definedName>
    <definedName name="phu_luc_vua" localSheetId="1">#REF!</definedName>
    <definedName name="phu_luc_vua">#REF!</definedName>
    <definedName name="qa" localSheetId="1" hidden="1">{"'Sheet1'!$L$16"}</definedName>
    <definedName name="qa" hidden="1">{"'Sheet1'!$L$16"}</definedName>
    <definedName name="QQ" localSheetId="1" hidden="1">{"'Sheet1'!$L$16"}</definedName>
    <definedName name="QQ" hidden="1">{"'Sheet1'!$L$16"}</definedName>
    <definedName name="qtdm" localSheetId="1">#REF!</definedName>
    <definedName name="qtdm">#REF!</definedName>
    <definedName name="quoan" localSheetId="1" hidden="1">{"'Sheet1'!$L$16"}</definedName>
    <definedName name="quoan" hidden="1">{"'Sheet1'!$L$16"}</definedName>
    <definedName name="ra11p" localSheetId="1">#REF!</definedName>
    <definedName name="ra11p">#REF!</definedName>
    <definedName name="ra13p" localSheetId="1">#REF!</definedName>
    <definedName name="ra13p">#REF!</definedName>
    <definedName name="rack1" localSheetId="1">#REF!</definedName>
    <definedName name="rack1">#REF!</definedName>
    <definedName name="rack2" localSheetId="1">#REF!</definedName>
    <definedName name="rack2">#REF!</definedName>
    <definedName name="rack3" localSheetId="1">#REF!</definedName>
    <definedName name="rack3">#REF!</definedName>
    <definedName name="rack4" localSheetId="1">#REF!</definedName>
    <definedName name="rack4">#REF!</definedName>
    <definedName name="rate">14000</definedName>
    <definedName name="RCArea" localSheetId="0" hidden="1">#REF!</definedName>
    <definedName name="RCArea" hidden="1">#REF!</definedName>
    <definedName name="re" localSheetId="1" hidden="1">{"'Sheet1'!$L$16"}</definedName>
    <definedName name="re" hidden="1">{"'Sheet1'!$L$16"}</definedName>
    <definedName name="RECOUT">#N/A</definedName>
    <definedName name="Result21" localSheetId="1" hidden="1">{"'Sheet1'!$L$16"}</definedName>
    <definedName name="Result21" hidden="1">{"'Sheet1'!$L$16"}</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rong1" localSheetId="1">#REF!</definedName>
    <definedName name="rong1">#REF!</definedName>
    <definedName name="rong2" localSheetId="1">#REF!</definedName>
    <definedName name="rong2">#REF!</definedName>
    <definedName name="rong3" localSheetId="1">#REF!</definedName>
    <definedName name="rong3">#REF!</definedName>
    <definedName name="rong4" localSheetId="1">#REF!</definedName>
    <definedName name="rong4">#REF!</definedName>
    <definedName name="rong5" localSheetId="1">#REF!</definedName>
    <definedName name="rong5">#REF!</definedName>
    <definedName name="rong6" localSheetId="1">#REF!</definedName>
    <definedName name="rong6">#REF!</definedName>
    <definedName name="rtr" localSheetId="1" hidden="1">{"'Sheet1'!$L$16"}</definedName>
    <definedName name="rtr" hidden="1">{"'Sheet1'!$L$16"}</definedName>
    <definedName name="san" localSheetId="1">#REF!</definedName>
    <definedName name="san">#REF!</definedName>
    <definedName name="sand" localSheetId="1">#REF!</definedName>
    <definedName name="sand">#REF!</definedName>
    <definedName name="sas" localSheetId="1" hidden="1">{"'Sheet1'!$L$16"}</definedName>
    <definedName name="sas" hidden="1">{"'Sheet1'!$L$16"}</definedName>
    <definedName name="SCH" localSheetId="1">#REF!</definedName>
    <definedName name="SCH">#REF!</definedName>
    <definedName name="sd1p" localSheetId="1">#REF!</definedName>
    <definedName name="sd1p">#REF!</definedName>
    <definedName name="sd3p" localSheetId="1">#REF!</definedName>
    <definedName name="sd3p">#REF!</definedName>
    <definedName name="sdbv" localSheetId="1" hidden="1">{"'Sheet1'!$L$16"}</definedName>
    <definedName name="sdbv" hidden="1">{"'Sheet1'!$L$16"}</definedName>
    <definedName name="sdf" localSheetId="1" hidden="1">{"'Sheet1'!$L$16"}</definedName>
    <definedName name="sdf" hidden="1">{"'Sheet1'!$L$16"}</definedName>
    <definedName name="sdfsdfs" localSheetId="0" hidden="1">#REF!</definedName>
    <definedName name="sdfsdfs" hidden="1">#REF!</definedName>
    <definedName name="SDMONG" localSheetId="1">#REF!</definedName>
    <definedName name="SDMONG">#REF!</definedName>
    <definedName name="sencount" hidden="1">2</definedName>
    <definedName name="sfasf" localSheetId="0" hidden="1">#REF!</definedName>
    <definedName name="sfasf" hidden="1">#REF!</definedName>
    <definedName name="sfsd" localSheetId="1" hidden="1">{"'Sheet1'!$L$16"}</definedName>
    <definedName name="sfsd" hidden="1">{"'Sheet1'!$L$16"}</definedName>
    <definedName name="sgsgdd" hidden="1">#N/A</definedName>
    <definedName name="sgsgsgs" hidden="1">#N/A</definedName>
    <definedName name="sho" localSheetId="1">#REF!</definedName>
    <definedName name="sho">#REF!</definedName>
    <definedName name="sht" localSheetId="1">#REF!</definedName>
    <definedName name="sht">#REF!</definedName>
    <definedName name="sht1p" localSheetId="1">#REF!</definedName>
    <definedName name="sht1p">#REF!</definedName>
    <definedName name="sht3p" localSheetId="1">#REF!</definedName>
    <definedName name="sht3p">#REF!</definedName>
    <definedName name="SIZE" localSheetId="1">#REF!</definedName>
    <definedName name="SIZE">#REF!</definedName>
    <definedName name="SL_CRD" localSheetId="1">#REF!</definedName>
    <definedName name="SL_CRD">#REF!</definedName>
    <definedName name="SL_CRS" localSheetId="1">#REF!</definedName>
    <definedName name="SL_CRS">#REF!</definedName>
    <definedName name="SL_CS" localSheetId="1">#REF!</definedName>
    <definedName name="SL_CS">#REF!</definedName>
    <definedName name="SL_DD" localSheetId="1">#REF!</definedName>
    <definedName name="SL_DD">#REF!</definedName>
    <definedName name="slg" localSheetId="1">#REF!</definedName>
    <definedName name="slg">#REF!</definedName>
    <definedName name="soc3p" localSheetId="1">#REF!</definedName>
    <definedName name="soc3p">#REF!</definedName>
    <definedName name="Soi" localSheetId="1">#REF!</definedName>
    <definedName name="Soi">#REF!</definedName>
    <definedName name="soichon12" localSheetId="1">#REF!</definedName>
    <definedName name="soichon12">#REF!</definedName>
    <definedName name="soichon24" localSheetId="1">#REF!</definedName>
    <definedName name="soichon24">#REF!</definedName>
    <definedName name="soichon46" localSheetId="1">#REF!</definedName>
    <definedName name="soichon46">#REF!</definedName>
    <definedName name="solieu" localSheetId="1">#REF!</definedName>
    <definedName name="solieu">#REF!</definedName>
    <definedName name="SORT" localSheetId="1">#REF!</definedName>
    <definedName name="SORT">#REF!</definedName>
    <definedName name="Sosanh2" localSheetId="1" hidden="1">{"'Sheet1'!$L$16"}</definedName>
    <definedName name="Sosanh2" hidden="1">{"'Sheet1'!$L$16"}</definedName>
    <definedName name="spchinhmoi" localSheetId="1" hidden="1">{"'Sheet1'!$L$16"}</definedName>
    <definedName name="spchinhmoi" hidden="1">{"'Sheet1'!$L$16"}</definedName>
    <definedName name="SPEC" localSheetId="1">#REF!</definedName>
    <definedName name="SPEC">#REF!</definedName>
    <definedName name="SpecialPrice" localSheetId="0" hidden="1">#REF!</definedName>
    <definedName name="SpecialPrice" hidden="1">#REF!</definedName>
    <definedName name="SPECSUMMARY" localSheetId="1">#REF!</definedName>
    <definedName name="SPECSUMMARY">#REF!</definedName>
    <definedName name="ss" localSheetId="1">#REF!</definedName>
    <definedName name="SS" hidden="1">{"'Sheet1'!$L$16"}</definedName>
    <definedName name="sss" localSheetId="1">#REF!</definedName>
    <definedName name="sss">#REF!</definedName>
    <definedName name="st1p" localSheetId="1">#REF!</definedName>
    <definedName name="st1p">#REF!</definedName>
    <definedName name="st3p" localSheetId="1">#REF!</definedName>
    <definedName name="st3p">#REF!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U" localSheetId="1">#REF!</definedName>
    <definedName name="SU">#REF!</definedName>
    <definedName name="sub" localSheetId="1">#REF!</definedName>
    <definedName name="sub">#REF!</definedName>
    <definedName name="SUMMARY" localSheetId="1">#REF!</definedName>
    <definedName name="SUMMARY">#REF!</definedName>
    <definedName name="sur" localSheetId="1">#REF!</definedName>
    <definedName name="sur">#REF!</definedName>
    <definedName name="T" localSheetId="1">#REF!</definedName>
    <definedName name="t" hidden="1">{"'Sheet1'!$L$16"}</definedName>
    <definedName name="T.3" localSheetId="1" hidden="1">{"'Sheet1'!$L$16"}</definedName>
    <definedName name="T.3" hidden="1">{"'Sheet1'!$L$16"}</definedName>
    <definedName name="T.Thuy" localSheetId="1" hidden="1">{"'Sheet1'!$L$16"}</definedName>
    <definedName name="T.Thuy" hidden="1">{"'Sheet1'!$L$16"}</definedName>
    <definedName name="t101p" localSheetId="1">#REF!</definedName>
    <definedName name="t101p">#REF!</definedName>
    <definedName name="t103p" localSheetId="1">#REF!</definedName>
    <definedName name="t103p">#REF!</definedName>
    <definedName name="t10m" localSheetId="1">#REF!</definedName>
    <definedName name="t10m">#REF!</definedName>
    <definedName name="t10nc1p" localSheetId="1">#REF!</definedName>
    <definedName name="t10nc1p">#REF!</definedName>
    <definedName name="t10vl1p" localSheetId="1">#REF!</definedName>
    <definedName name="t10vl1p">#REF!</definedName>
    <definedName name="t121p" localSheetId="1">#REF!</definedName>
    <definedName name="t121p">#REF!</definedName>
    <definedName name="t123p" localSheetId="1">#REF!</definedName>
    <definedName name="t123p">#REF!</definedName>
    <definedName name="T12nc" localSheetId="1">#REF!</definedName>
    <definedName name="T12nc">#REF!</definedName>
    <definedName name="t12nc3p" localSheetId="1">#REF!</definedName>
    <definedName name="t12nc3p">#REF!</definedName>
    <definedName name="T12vc" localSheetId="1">#REF!</definedName>
    <definedName name="T12vc">#REF!</definedName>
    <definedName name="T12vl" localSheetId="1">#REF!</definedName>
    <definedName name="T12vl">#REF!</definedName>
    <definedName name="t141p" localSheetId="1">#REF!</definedName>
    <definedName name="t141p">#REF!</definedName>
    <definedName name="t143p" localSheetId="1">#REF!</definedName>
    <definedName name="t143p">#REF!</definedName>
    <definedName name="t7m" localSheetId="1">#REF!</definedName>
    <definedName name="t7m">#REF!</definedName>
    <definedName name="t8m" localSheetId="1">#REF!</definedName>
    <definedName name="t8m">#REF!</definedName>
    <definedName name="Tæng_c_ng_suÊt_hiÖn_t_i">"THOP"</definedName>
    <definedName name="TAMTINH" localSheetId="1">#REF!</definedName>
    <definedName name="TAMTINH">#REF!</definedName>
    <definedName name="tao" localSheetId="1" hidden="1">{"'Sheet1'!$L$16"}</definedName>
    <definedName name="tao" hidden="1">{"'Sheet1'!$L$16"}</definedName>
    <definedName name="TatBo" localSheetId="1" hidden="1">{"'Sheet1'!$L$16"}</definedName>
    <definedName name="TatBo" hidden="1">{"'Sheet1'!$L$16"}</definedName>
    <definedName name="TaxTV">10%</definedName>
    <definedName name="TaxXL">5%</definedName>
    <definedName name="TBA" localSheetId="1">#REF!</definedName>
    <definedName name="TBA">#REF!</definedName>
    <definedName name="tbl_ProdInfo" localSheetId="0" hidden="1">#REF!</definedName>
    <definedName name="tbl_ProdInfo" hidden="1">#REF!</definedName>
    <definedName name="tbtram" localSheetId="1">#REF!</definedName>
    <definedName name="tbtram">#REF!</definedName>
    <definedName name="TBXD" localSheetId="1">#REF!</definedName>
    <definedName name="TBXD">#REF!</definedName>
    <definedName name="TC" localSheetId="1">#REF!</definedName>
    <definedName name="TC">#REF!</definedName>
    <definedName name="TC_NHANH1" localSheetId="1">#REF!</definedName>
    <definedName name="TC_NHANH1">#REF!</definedName>
    <definedName name="TD" localSheetId="1">#REF!</definedName>
    <definedName name="TD">#REF!</definedName>
    <definedName name="TD12vl" localSheetId="1">#REF!</definedName>
    <definedName name="TD12vl">#REF!</definedName>
    <definedName name="TD1p1nc" localSheetId="1">#REF!</definedName>
    <definedName name="TD1p1nc">#REF!</definedName>
    <definedName name="td1p1vc" localSheetId="1">#REF!</definedName>
    <definedName name="td1p1vc">#REF!</definedName>
    <definedName name="TD1p1vl" localSheetId="1">#REF!</definedName>
    <definedName name="TD1p1vl">#REF!</definedName>
    <definedName name="td3p" localSheetId="1">#REF!</definedName>
    <definedName name="td3p">#REF!</definedName>
    <definedName name="TDctnc" localSheetId="1">#REF!</definedName>
    <definedName name="TDctnc">#REF!</definedName>
    <definedName name="TDctvc" localSheetId="1">#REF!</definedName>
    <definedName name="TDctvc">#REF!</definedName>
    <definedName name="TDctvl" localSheetId="1">#REF!</definedName>
    <definedName name="TDctvl">#REF!</definedName>
    <definedName name="tdia" localSheetId="1">#REF!</definedName>
    <definedName name="tdia">#REF!</definedName>
    <definedName name="tdnc1p" localSheetId="1">#REF!</definedName>
    <definedName name="tdnc1p">#REF!</definedName>
    <definedName name="tdt" localSheetId="1">#REF!</definedName>
    <definedName name="tdt">#REF!</definedName>
    <definedName name="tdtr2cnc" localSheetId="1">#REF!</definedName>
    <definedName name="tdtr2cnc">#REF!</definedName>
    <definedName name="tdtr2cvl" localSheetId="1">#REF!</definedName>
    <definedName name="tdtr2cvl">#REF!</definedName>
    <definedName name="tdvl1p" localSheetId="1">#REF!</definedName>
    <definedName name="tdvl1p">#REF!</definedName>
    <definedName name="tenck" localSheetId="1">#REF!</definedName>
    <definedName name="tenck">#REF!</definedName>
    <definedName name="Tien" localSheetId="1">#REF!</definedName>
    <definedName name="Tien">#REF!</definedName>
    <definedName name="TIENLUONG" localSheetId="1">#REF!</definedName>
    <definedName name="TIENLUONG">#REF!</definedName>
    <definedName name="Tiepdiama">9500</definedName>
    <definedName name="TIEU_HAO_VAT_TU_DZ0.4KV" localSheetId="1">#REF!</definedName>
    <definedName name="TIEU_HAO_VAT_TU_DZ0.4KV">#REF!</definedName>
    <definedName name="TIEU_HAO_VAT_TU_DZ22KV" localSheetId="1">#REF!</definedName>
    <definedName name="TIEU_HAO_VAT_TU_DZ22KV">#REF!</definedName>
    <definedName name="TIEU_HAO_VAT_TU_TBA" localSheetId="1">#REF!</definedName>
    <definedName name="TIEU_HAO_VAT_TU_TBA">#REF!</definedName>
    <definedName name="TIT" localSheetId="1">#REF!</definedName>
    <definedName name="TIT">#REF!</definedName>
    <definedName name="TITAN" localSheetId="1">#REF!</definedName>
    <definedName name="TITAN">#REF!</definedName>
    <definedName name="tk" localSheetId="1">#REF!</definedName>
    <definedName name="tk">#REF!</definedName>
    <definedName name="TKP" localSheetId="1">#REF!</definedName>
    <definedName name="TKP">#REF!</definedName>
    <definedName name="TLAC120" localSheetId="1">#REF!</definedName>
    <definedName name="TLAC120">#REF!</definedName>
    <definedName name="TLAC35" localSheetId="1">#REF!</definedName>
    <definedName name="TLAC35">#REF!</definedName>
    <definedName name="TLAC50" localSheetId="1">#REF!</definedName>
    <definedName name="TLAC50">#REF!</definedName>
    <definedName name="TLAC70" localSheetId="1">#REF!</definedName>
    <definedName name="TLAC70">#REF!</definedName>
    <definedName name="TLAC95" localSheetId="1">#REF!</definedName>
    <definedName name="TLAC95">#REF!</definedName>
    <definedName name="Tle" localSheetId="1">#REF!</definedName>
    <definedName name="Tle">#REF!</definedName>
    <definedName name="Tonmai" localSheetId="1">#REF!</definedName>
    <definedName name="Tonmai">#REF!</definedName>
    <definedName name="TONG_GIA_TRI_CONG_TRINH" localSheetId="1">#REF!</definedName>
    <definedName name="TONG_GIA_TRI_CONG_TRINH">#REF!</definedName>
    <definedName name="TONG_HOP_THI_NGHIEM_DZ0.4KV" localSheetId="1">#REF!</definedName>
    <definedName name="TONG_HOP_THI_NGHIEM_DZ0.4KV">#REF!</definedName>
    <definedName name="TONG_HOP_THI_NGHIEM_DZ22KV" localSheetId="1">#REF!</definedName>
    <definedName name="TONG_HOP_THI_NGHIEM_DZ22KV">#REF!</definedName>
    <definedName name="TONG_KE_TBA" localSheetId="1">#REF!</definedName>
    <definedName name="TONG_KE_TBA">#REF!</definedName>
    <definedName name="tongbt" localSheetId="1">#REF!</definedName>
    <definedName name="tongbt">#REF!</definedName>
    <definedName name="tongcong" localSheetId="1">#REF!</definedName>
    <definedName name="tongcong">#REF!</definedName>
    <definedName name="tongdientich" localSheetId="1">#REF!</definedName>
    <definedName name="tongdientich">#REF!</definedName>
    <definedName name="TONGDUTOAN" localSheetId="1">#REF!</definedName>
    <definedName name="TONGDUTOAN">#REF!</definedName>
    <definedName name="tonghop" localSheetId="1" hidden="1">{"'Sheet1'!$L$16"}</definedName>
    <definedName name="tonghop" hidden="1">{"'Sheet1'!$L$16"}</definedName>
    <definedName name="tongthep" localSheetId="1">#REF!</definedName>
    <definedName name="tongthep">#REF!</definedName>
    <definedName name="tongthetich" localSheetId="1">#REF!</definedName>
    <definedName name="tongthetich">#REF!</definedName>
    <definedName name="TPCP" localSheetId="1" hidden="1">{"'Sheet1'!$L$16"}</definedName>
    <definedName name="TPCP" hidden="1">{"'Sheet1'!$L$16"}</definedName>
    <definedName name="TPLRP" localSheetId="1">#REF!</definedName>
    <definedName name="TPLRP">#REF!</definedName>
    <definedName name="TT_1P" localSheetId="1">#REF!</definedName>
    <definedName name="TT_1P">#REF!</definedName>
    <definedName name="TT_3p" localSheetId="1">#REF!</definedName>
    <definedName name="TT_3p">#REF!</definedName>
    <definedName name="TTDD1P" localSheetId="1">#REF!</definedName>
    <definedName name="TTDD1P">#REF!</definedName>
    <definedName name="TTDKKH" localSheetId="1">#REF!</definedName>
    <definedName name="TTDKKH">#REF!</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TTH2" localSheetId="1" hidden="1">{"'Sheet1'!$L$16"}</definedName>
    <definedName name="TTTH2" hidden="1">{"'Sheet1'!$L$16"}</definedName>
    <definedName name="tthi" localSheetId="1">#REF!</definedName>
    <definedName name="tthi">#REF!</definedName>
    <definedName name="ttronmk" localSheetId="1">#REF!</definedName>
    <definedName name="ttronmk">#REF!</definedName>
    <definedName name="tuyennhanh" localSheetId="1" hidden="1">{"'Sheet1'!$L$16"}</definedName>
    <definedName name="tuyennhanh" hidden="1">{"'Sheet1'!$L$16"}</definedName>
    <definedName name="tuynen" localSheetId="1" hidden="1">{"'Sheet1'!$L$16"}</definedName>
    <definedName name="tuynen" hidden="1">{"'Sheet1'!$L$16"}</definedName>
    <definedName name="tv75nc" localSheetId="1">#REF!</definedName>
    <definedName name="tv75nc">#REF!</definedName>
    <definedName name="tv75vl" localSheetId="1">#REF!</definedName>
    <definedName name="tv75vl">#REF!</definedName>
    <definedName name="ty_le" localSheetId="1">#REF!</definedName>
    <definedName name="ty_le">#REF!</definedName>
    <definedName name="ty_le_BTN" localSheetId="1">#REF!</definedName>
    <definedName name="ty_le_BTN">#REF!</definedName>
    <definedName name="Ty_le1" localSheetId="1">#REF!</definedName>
    <definedName name="Ty_le1">#REF!</definedName>
    <definedName name="tha" localSheetId="1" hidden="1">{"'Sheet1'!$L$16"}</definedName>
    <definedName name="tha" hidden="1">{"'Sheet1'!$L$16"}</definedName>
    <definedName name="thang" localSheetId="1">#REF!</definedName>
    <definedName name="thang">#REF!</definedName>
    <definedName name="thang10" localSheetId="1" hidden="1">{"'Sheet1'!$L$16"}</definedName>
    <definedName name="thang10" hidden="1">{"'Sheet1'!$L$16"}</definedName>
    <definedName name="THANH" localSheetId="1" hidden="1">{"'Sheet1'!$L$16"}</definedName>
    <definedName name="THANH" hidden="1">{"'Sheet1'!$L$16"}</definedName>
    <definedName name="thanhtien" localSheetId="1">#REF!</definedName>
    <definedName name="thanhtien">#REF!</definedName>
    <definedName name="THchon" localSheetId="1">#REF!</definedName>
    <definedName name="THchon">#REF!</definedName>
    <definedName name="THDA_copy" localSheetId="1" hidden="1">{"'Sheet1'!$L$16"}</definedName>
    <definedName name="THDA_copy" hidden="1">{"'Sheet1'!$L$16"}</definedName>
    <definedName name="thdt" localSheetId="1">#REF!</definedName>
    <definedName name="thdt">#REF!</definedName>
    <definedName name="THDT_HT_DAO_THUONG" localSheetId="1">#REF!</definedName>
    <definedName name="THDT_HT_DAO_THUONG">#REF!</definedName>
    <definedName name="THDT_HT_XOM_NOI" localSheetId="1">#REF!</definedName>
    <definedName name="THDT_HT_XOM_NOI">#REF!</definedName>
    <definedName name="THDT_NPP_XOM_NOI" localSheetId="1">#REF!</definedName>
    <definedName name="THDT_NPP_XOM_NOI">#REF!</definedName>
    <definedName name="THDT_TBA_XOM_NOI" localSheetId="1">#REF!</definedName>
    <definedName name="THDT_TBA_XOM_NOI">#REF!</definedName>
    <definedName name="thepban" localSheetId="1">#REF!</definedName>
    <definedName name="thepban">#REF!</definedName>
    <definedName name="thepgoc25_60" localSheetId="1">#REF!</definedName>
    <definedName name="thepgoc25_60">#REF!</definedName>
    <definedName name="thepgoc63_75" localSheetId="1">#REF!</definedName>
    <definedName name="thepgoc63_75">#REF!</definedName>
    <definedName name="thepgoc80_100" localSheetId="1">#REF!</definedName>
    <definedName name="thepgoc80_100">#REF!</definedName>
    <definedName name="thepma">10500</definedName>
    <definedName name="theptron12" localSheetId="1">#REF!</definedName>
    <definedName name="theptron12">#REF!</definedName>
    <definedName name="theptron14_22" localSheetId="1">#REF!</definedName>
    <definedName name="theptron14_22">#REF!</definedName>
    <definedName name="theptron6_8" localSheetId="1">#REF!</definedName>
    <definedName name="theptron6_8">#REF!</definedName>
    <definedName name="thetichck" localSheetId="1">#REF!</definedName>
    <definedName name="thetichck">#REF!</definedName>
    <definedName name="THGO1pnc" localSheetId="1">#REF!</definedName>
    <definedName name="THGO1pnc">#REF!</definedName>
    <definedName name="thht" localSheetId="1">#REF!</definedName>
    <definedName name="thht">#REF!</definedName>
    <definedName name="THI" localSheetId="1">#REF!</definedName>
    <definedName name="THI">#REF!</definedName>
    <definedName name="THKL" localSheetId="1" hidden="1">{"'Sheet1'!$L$16"}</definedName>
    <definedName name="THKL" hidden="1">{"'Sheet1'!$L$16"}</definedName>
    <definedName name="thkl2" localSheetId="1" hidden="1">{"'Sheet1'!$L$16"}</definedName>
    <definedName name="thkl2" hidden="1">{"'Sheet1'!$L$16"}</definedName>
    <definedName name="thkl3" localSheetId="1" hidden="1">{"'Sheet1'!$L$16"}</definedName>
    <definedName name="thkl3" hidden="1">{"'Sheet1'!$L$16"}</definedName>
    <definedName name="thkp3" localSheetId="1">#REF!</definedName>
    <definedName name="thkp3">#REF!</definedName>
    <definedName name="THKP7YT" localSheetId="1" hidden="1">{"'Sheet1'!$L$16"}</definedName>
    <definedName name="THKP7YT" hidden="1">{"'Sheet1'!$L$16"}</definedName>
    <definedName name="THOP">"THOP"</definedName>
    <definedName name="THT" localSheetId="1">#REF!</definedName>
    <definedName name="THT">#REF!</definedName>
    <definedName name="thtich1" localSheetId="1">#REF!</definedName>
    <definedName name="thtich1">#REF!</definedName>
    <definedName name="thtich2" localSheetId="1">#REF!</definedName>
    <definedName name="thtich2">#REF!</definedName>
    <definedName name="thtich3" localSheetId="1">#REF!</definedName>
    <definedName name="thtich3">#REF!</definedName>
    <definedName name="thtich4" localSheetId="1">#REF!</definedName>
    <definedName name="thtich4">#REF!</definedName>
    <definedName name="thtich5" localSheetId="1">#REF!</definedName>
    <definedName name="thtich5">#REF!</definedName>
    <definedName name="thtich6" localSheetId="1">#REF!</definedName>
    <definedName name="thtich6">#REF!</definedName>
    <definedName name="thtt" localSheetId="1">#REF!</definedName>
    <definedName name="thtt">#REF!</definedName>
    <definedName name="thu" localSheetId="1" hidden="1">{"'Sheet1'!$L$16"}</definedName>
    <definedName name="thu" hidden="1">{"'Sheet1'!$L$16"}</definedName>
    <definedName name="thuy" localSheetId="1" hidden="1">{"'Sheet1'!$L$16"}</definedName>
    <definedName name="thuy" hidden="1">{"'Sheet1'!$L$16"}</definedName>
    <definedName name="thvlmoi" localSheetId="1" hidden="1">{"'Sheet1'!$L$16"}</definedName>
    <definedName name="thvlmoi" hidden="1">{"'Sheet1'!$L$16"}</definedName>
    <definedName name="thvlmoimoi" localSheetId="1" hidden="1">{"'Sheet1'!$L$16"}</definedName>
    <definedName name="thvlmoimoi" hidden="1">{"'Sheet1'!$L$16"}</definedName>
    <definedName name="THXD2" localSheetId="1" hidden="1">{"'Sheet1'!$L$16"}</definedName>
    <definedName name="THXD2" hidden="1">{"'Sheet1'!$L$16"}</definedName>
    <definedName name="Tra_DM_su_dung" localSheetId="1">#REF!</definedName>
    <definedName name="Tra_DM_su_dung">#REF!</definedName>
    <definedName name="Tra_don_gia_KS" localSheetId="1">#REF!</definedName>
    <definedName name="Tra_don_gia_KS">#REF!</definedName>
    <definedName name="Tra_DTCT" localSheetId="1">#REF!</definedName>
    <definedName name="Tra_DTCT">#REF!</definedName>
    <definedName name="Tra_tim_hang_mucPT_trung" localSheetId="1">#REF!</definedName>
    <definedName name="Tra_tim_hang_mucPT_trung">#REF!</definedName>
    <definedName name="Tra_TL" localSheetId="1">#REF!</definedName>
    <definedName name="Tra_TL">#REF!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DE2" localSheetId="1">#REF!</definedName>
    <definedName name="TRADE2">#REF!</definedName>
    <definedName name="TRAM" localSheetId="1">#REF!</definedName>
    <definedName name="TRAM">#REF!</definedName>
    <definedName name="trang" localSheetId="1" hidden="1">{#N/A,#N/A,FALSE,"Chi ti?t"}</definedName>
    <definedName name="trang" hidden="1">{#N/A,#N/A,FALSE,"Chi ti?t"}</definedName>
    <definedName name="trt" localSheetId="1">#REF!</definedName>
    <definedName name="trt">#REF!</definedName>
    <definedName name="u" localSheetId="1" hidden="1">{"'Sheet1'!$L$16"}</definedName>
    <definedName name="u" hidden="1">{"'Sheet1'!$L$16"}</definedName>
    <definedName name="upnoc" localSheetId="1">#REF!</definedName>
    <definedName name="upnoc">#REF!</definedName>
    <definedName name="utye" localSheetId="1" hidden="1">{"'Sheet1'!$L$16"}</definedName>
    <definedName name="utye" hidden="1">{"'Sheet1'!$L$16"}</definedName>
    <definedName name="uu" localSheetId="1">#REF!</definedName>
    <definedName name="uu">#REF!</definedName>
    <definedName name="ư" localSheetId="1" hidden="1">{"'Sheet1'!$L$16"}</definedName>
    <definedName name="ư" hidden="1">{"'Sheet1'!$L$16"}</definedName>
    <definedName name="v" localSheetId="1" hidden="1">{"'Sheet1'!$L$16"}</definedName>
    <definedName name="v" hidden="1">{"'Sheet1'!$L$16"}</definedName>
    <definedName name="Value0" localSheetId="1">#REF!</definedName>
    <definedName name="Value0">#REF!</definedName>
    <definedName name="Value1" localSheetId="1">#REF!</definedName>
    <definedName name="Value1">#REF!</definedName>
    <definedName name="Value10" localSheetId="1">#REF!</definedName>
    <definedName name="Value10">#REF!</definedName>
    <definedName name="Value11" localSheetId="1">#REF!</definedName>
    <definedName name="Value11">#REF!</definedName>
    <definedName name="Value12" localSheetId="1">#REF!</definedName>
    <definedName name="Value12">#REF!</definedName>
    <definedName name="Value13" localSheetId="1">#REF!</definedName>
    <definedName name="Value13">#REF!</definedName>
    <definedName name="Value14" localSheetId="1">#REF!</definedName>
    <definedName name="Value14">#REF!</definedName>
    <definedName name="Value15" localSheetId="1">#REF!</definedName>
    <definedName name="Value15">#REF!</definedName>
    <definedName name="Value16" localSheetId="1">#REF!</definedName>
    <definedName name="Value16">#REF!</definedName>
    <definedName name="Value17" localSheetId="1">#REF!</definedName>
    <definedName name="Value17">#REF!</definedName>
    <definedName name="Value18" localSheetId="1">#REF!</definedName>
    <definedName name="Value18">#REF!</definedName>
    <definedName name="Value19" localSheetId="1">#REF!</definedName>
    <definedName name="Value19">#REF!</definedName>
    <definedName name="Value2" localSheetId="1">#REF!</definedName>
    <definedName name="Value2">#REF!</definedName>
    <definedName name="Value20" localSheetId="1">#REF!</definedName>
    <definedName name="Value20">#REF!</definedName>
    <definedName name="Value21" localSheetId="1">#REF!</definedName>
    <definedName name="Value21">#REF!</definedName>
    <definedName name="Value22" localSheetId="1">#REF!</definedName>
    <definedName name="Value22">#REF!</definedName>
    <definedName name="Value23" localSheetId="1">#REF!</definedName>
    <definedName name="Value23">#REF!</definedName>
    <definedName name="Value24" localSheetId="1">#REF!</definedName>
    <definedName name="Value24">#REF!</definedName>
    <definedName name="Value25" localSheetId="1">#REF!</definedName>
    <definedName name="Value25">#REF!</definedName>
    <definedName name="Value26" localSheetId="1">#REF!</definedName>
    <definedName name="Value26">#REF!</definedName>
    <definedName name="Value27" localSheetId="1">#REF!</definedName>
    <definedName name="Value27">#REF!</definedName>
    <definedName name="Value28" localSheetId="1">#REF!</definedName>
    <definedName name="Value28">#REF!</definedName>
    <definedName name="Value29" localSheetId="1">#REF!</definedName>
    <definedName name="Value29">#REF!</definedName>
    <definedName name="Value3" localSheetId="1">#REF!</definedName>
    <definedName name="Value3">#REF!</definedName>
    <definedName name="Value30" localSheetId="1">#REF!</definedName>
    <definedName name="Value30">#REF!</definedName>
    <definedName name="Value31" localSheetId="1">#REF!</definedName>
    <definedName name="Value31">#REF!</definedName>
    <definedName name="Value32" localSheetId="1">#REF!</definedName>
    <definedName name="Value32">#REF!</definedName>
    <definedName name="Value33" localSheetId="1">#REF!</definedName>
    <definedName name="Value33">#REF!</definedName>
    <definedName name="Value34" localSheetId="1">#REF!</definedName>
    <definedName name="Value34">#REF!</definedName>
    <definedName name="Value35" localSheetId="1">#REF!</definedName>
    <definedName name="Value35">#REF!</definedName>
    <definedName name="Value36" localSheetId="1">#REF!</definedName>
    <definedName name="Value36">#REF!</definedName>
    <definedName name="Value37" localSheetId="1">#REF!</definedName>
    <definedName name="Value37">#REF!</definedName>
    <definedName name="Value38" localSheetId="1">#REF!</definedName>
    <definedName name="Value38">#REF!</definedName>
    <definedName name="Value39" localSheetId="1">#REF!</definedName>
    <definedName name="Value39">#REF!</definedName>
    <definedName name="Value4" localSheetId="1">#REF!</definedName>
    <definedName name="Value4">#REF!</definedName>
    <definedName name="Value40" localSheetId="1">#REF!</definedName>
    <definedName name="Value40">#REF!</definedName>
    <definedName name="Value41" localSheetId="1">#REF!</definedName>
    <definedName name="Value41">#REF!</definedName>
    <definedName name="Value42" localSheetId="1">#REF!</definedName>
    <definedName name="Value42">#REF!</definedName>
    <definedName name="Value43" localSheetId="1">#REF!</definedName>
    <definedName name="Value43">#REF!</definedName>
    <definedName name="Value44" localSheetId="1">#REF!</definedName>
    <definedName name="Value44">#REF!</definedName>
    <definedName name="Value45" localSheetId="1">#REF!</definedName>
    <definedName name="Value45">#REF!</definedName>
    <definedName name="Value46" localSheetId="1">#REF!</definedName>
    <definedName name="Value46">#REF!</definedName>
    <definedName name="Value47" localSheetId="1">#REF!</definedName>
    <definedName name="Value47">#REF!</definedName>
    <definedName name="Value48" localSheetId="1">#REF!</definedName>
    <definedName name="Value48">#REF!</definedName>
    <definedName name="Value49" localSheetId="1">#REF!</definedName>
    <definedName name="Value49">#REF!</definedName>
    <definedName name="Value5" localSheetId="1">#REF!</definedName>
    <definedName name="Value5">#REF!</definedName>
    <definedName name="Value50" localSheetId="1">#REF!</definedName>
    <definedName name="Value50">#REF!</definedName>
    <definedName name="Value51" localSheetId="1">#REF!</definedName>
    <definedName name="Value51">#REF!</definedName>
    <definedName name="Value52" localSheetId="1">#REF!</definedName>
    <definedName name="Value52">#REF!</definedName>
    <definedName name="Value53" localSheetId="1">#REF!</definedName>
    <definedName name="Value53">#REF!</definedName>
    <definedName name="Value54" localSheetId="1">#REF!</definedName>
    <definedName name="Value54">#REF!</definedName>
    <definedName name="Value55" localSheetId="1">#REF!</definedName>
    <definedName name="Value55">#REF!</definedName>
    <definedName name="Value6" localSheetId="1">#REF!</definedName>
    <definedName name="Value6">#REF!</definedName>
    <definedName name="Value7" localSheetId="1">#REF!</definedName>
    <definedName name="Value7">#REF!</definedName>
    <definedName name="Value8" localSheetId="1">#REF!</definedName>
    <definedName name="Value8">#REF!</definedName>
    <definedName name="Value9" localSheetId="1">#REF!</definedName>
    <definedName name="Value9">#REF!</definedName>
    <definedName name="VAN_CHUYEN_DUONG_DAI_DZ0.4KV" localSheetId="1">#REF!</definedName>
    <definedName name="VAN_CHUYEN_DUONG_DAI_DZ0.4KV">#REF!</definedName>
    <definedName name="VAN_CHUYEN_DUONG_DAI_DZ22KV" localSheetId="1">#REF!</definedName>
    <definedName name="VAN_CHUYEN_DUONG_DAI_DZ22KV">#REF!</definedName>
    <definedName name="VAN_CHUYEN_VAT_TU_CHUNG" localSheetId="1">#REF!</definedName>
    <definedName name="VAN_CHUYEN_VAT_TU_CHUNG">#REF!</definedName>
    <definedName name="VAN_TRUNG_CHUYEN_VAT_TU_CHUNG" localSheetId="1">#REF!</definedName>
    <definedName name="VAN_TRUNG_CHUYEN_VAT_TU_CHUNG">#REF!</definedName>
    <definedName name="VARIINST" localSheetId="1">#REF!</definedName>
    <definedName name="VARIINST">#REF!</definedName>
    <definedName name="VARIPURC" localSheetId="1">#REF!</definedName>
    <definedName name="VARIPURC">#REF!</definedName>
    <definedName name="vat" localSheetId="1">#REF!</definedName>
    <definedName name="vat">#REF!</definedName>
    <definedName name="VAT_LIEU_DEN_CHAN_CONG_TRINH" localSheetId="1">#REF!</definedName>
    <definedName name="VAT_LIEU_DEN_CHAN_CONG_TRINH">#REF!</definedName>
    <definedName name="VATM" localSheetId="1" hidden="1">{"'Sheet1'!$L$16"}</definedName>
    <definedName name="VATM" hidden="1">{"'Sheet1'!$L$16"}</definedName>
    <definedName name="vbtchongnuocm300" localSheetId="1">#REF!</definedName>
    <definedName name="vbtchongnuocm300">#REF!</definedName>
    <definedName name="vbtm150" localSheetId="1">#REF!</definedName>
    <definedName name="vbtm150">#REF!</definedName>
    <definedName name="vbtm300" localSheetId="1">#REF!</definedName>
    <definedName name="vbtm300">#REF!</definedName>
    <definedName name="vbtm400" localSheetId="1">#REF!</definedName>
    <definedName name="vbtm400">#REF!</definedName>
    <definedName name="vccot" localSheetId="1">#REF!</definedName>
    <definedName name="vccot">#REF!</definedName>
    <definedName name="vcdc" localSheetId="1">#REF!</definedName>
    <definedName name="vcdc">#REF!</definedName>
    <definedName name="vcoto" localSheetId="1" hidden="1">{"'Sheet1'!$L$16"}</definedName>
    <definedName name="vcoto" hidden="1">{"'Sheet1'!$L$16"}</definedName>
    <definedName name="vct" localSheetId="1">#REF!</definedName>
    <definedName name="vct">#REF!</definedName>
    <definedName name="VCTT" localSheetId="1">#REF!</definedName>
    <definedName name="VCTT">#REF!</definedName>
    <definedName name="VCVBT1" localSheetId="1">#REF!</definedName>
    <definedName name="VCVBT1">#REF!</definedName>
    <definedName name="VCVBT2" localSheetId="1">#REF!</definedName>
    <definedName name="VCVBT2">#REF!</definedName>
    <definedName name="VCHT" localSheetId="1">#REF!</definedName>
    <definedName name="VCHT">#REF!</definedName>
    <definedName name="vd3p" localSheetId="1">#REF!</definedName>
    <definedName name="vd3p">#REF!</definedName>
    <definedName name="vdv" hidden="1">#N/A</definedName>
    <definedName name="vgk" localSheetId="1">#REF!</definedName>
    <definedName name="vgk">#REF!</definedName>
    <definedName name="vgt" localSheetId="1">#REF!</definedName>
    <definedName name="vgt">#REF!</definedName>
    <definedName name="VH" localSheetId="1" hidden="1">{"'Sheet1'!$L$16"}</definedName>
    <definedName name="VH" hidden="1">{"'Sheet1'!$L$16"}</definedName>
    <definedName name="Viet" localSheetId="1" hidden="1">{"'Sheet1'!$L$16"}</definedName>
    <definedName name="Viet" hidden="1">{"'Sheet1'!$L$16"}</definedName>
    <definedName name="vkcauthang" localSheetId="1">#REF!</definedName>
    <definedName name="vkcauthang">#REF!</definedName>
    <definedName name="vksan" localSheetId="1">#REF!</definedName>
    <definedName name="vksan">#REF!</definedName>
    <definedName name="vl" localSheetId="1">#REF!</definedName>
    <definedName name="VL" hidden="1">{"'Sheet1'!$L$16"}</definedName>
    <definedName name="vl3p" localSheetId="1">#REF!</definedName>
    <definedName name="vl3p">#REF!</definedName>
    <definedName name="vlct" localSheetId="1" hidden="1">{"'Sheet1'!$L$16"}</definedName>
    <definedName name="vlct" hidden="1">{"'Sheet1'!$L$16"}</definedName>
    <definedName name="VLCT3p" localSheetId="1">#REF!</definedName>
    <definedName name="VLCT3p">#REF!</definedName>
    <definedName name="vldg" localSheetId="1">#REF!</definedName>
    <definedName name="vldg">#REF!</definedName>
    <definedName name="vldn400" localSheetId="1">#REF!</definedName>
    <definedName name="vldn400">#REF!</definedName>
    <definedName name="vldn600" localSheetId="1">#REF!</definedName>
    <definedName name="vldn600">#REF!</definedName>
    <definedName name="VLIEU" localSheetId="1">#REF!</definedName>
    <definedName name="VLIEU">#REF!</definedName>
    <definedName name="VLM" localSheetId="1">#REF!</definedName>
    <definedName name="VLM">#REF!</definedName>
    <definedName name="vltram" localSheetId="1">#REF!</definedName>
    <definedName name="vltram">#REF!</definedName>
    <definedName name="vothi" localSheetId="1" hidden="1">{"'Sheet1'!$L$16"}</definedName>
    <definedName name="vothi" hidden="1">{"'Sheet1'!$L$16"}</definedName>
    <definedName name="vr3p" localSheetId="1">#REF!</definedName>
    <definedName name="vr3p">#REF!</definedName>
    <definedName name="W" localSheetId="1">#REF!</definedName>
    <definedName name="W">#REF!</definedName>
    <definedName name="wr" localSheetId="1" hidden="1">{#N/A,#N/A,FALSE,"Chi ti?t"}</definedName>
    <definedName name="wr" hidden="1">{#N/A,#N/A,FALSE,"Chi ti?t"}</definedName>
    <definedName name="wrn.aaa." localSheetId="1" hidden="1">{#N/A,#N/A,FALSE,"Sheet1";#N/A,#N/A,FALSE,"Sheet1";#N/A,#N/A,FALSE,"Sheet1"}</definedName>
    <definedName name="wrn.aaa." hidden="1">{#N/A,#N/A,FALSE,"Sheet1";#N/A,#N/A,FALSE,"Sheet1";#N/A,#N/A,FALSE,"Sheet1"}</definedName>
    <definedName name="wrn.aaa.1" localSheetId="1" hidden="1">{#N/A,#N/A,FALSE,"Sheet1";#N/A,#N/A,FALSE,"Sheet1";#N/A,#N/A,FALSE,"Sheet1"}</definedName>
    <definedName name="wrn.aaa.1" hidden="1">{#N/A,#N/A,FALSE,"Sheet1";#N/A,#N/A,FALSE,"Sheet1";#N/A,#N/A,FALSE,"Sheet1"}</definedName>
    <definedName name="wrn.Bang._.ke._.nhan._.hang." localSheetId="1" hidden="1">{#N/A,#N/A,FALSE,"Ke khai NH"}</definedName>
    <definedName name="wrn.Bang._.ke._.nhan._.hang." hidden="1">{#N/A,#N/A,FALSE,"Ke khai NH"}</definedName>
    <definedName name="wrn.cong." localSheetId="1" hidden="1">{#N/A,#N/A,FALSE,"Sheet1"}</definedName>
    <definedName name="wrn.cong." hidden="1">{#N/A,#N/A,FALSE,"Sheet1"}</definedName>
    <definedName name="wrn.Che._.do._.duoc._.huong." localSheetId="1" hidden="1">{#N/A,#N/A,FALSE,"BN (2)"}</definedName>
    <definedName name="wrn.Che._.do._.duoc._.huong." hidden="1">{#N/A,#N/A,FALSE,"BN (2)"}</definedName>
    <definedName name="wrn.chi._.tiÆt." localSheetId="1" hidden="1">{#N/A,#N/A,FALSE,"Chi ti?t"}</definedName>
    <definedName name="wrn.chi._.tiÆt." hidden="1">{#N/A,#N/A,FALSE,"Chi ti?t"}</definedName>
    <definedName name="wrn.Giáy._.bao._.no." localSheetId="1"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1">#REF!</definedName>
    <definedName name="x1pind">#REF!</definedName>
    <definedName name="X1pINDnc" localSheetId="1">#REF!</definedName>
    <definedName name="X1pINDnc">#REF!</definedName>
    <definedName name="X1pINDvc" localSheetId="1">#REF!</definedName>
    <definedName name="X1pINDvc">#REF!</definedName>
    <definedName name="X1pINDvl" localSheetId="1">#REF!</definedName>
    <definedName name="X1pINDvl">#REF!</definedName>
    <definedName name="x1pint" localSheetId="1">#REF!</definedName>
    <definedName name="x1pint">#REF!</definedName>
    <definedName name="x1ping" localSheetId="1">#REF!</definedName>
    <definedName name="x1ping">#REF!</definedName>
    <definedName name="X1pINGnc" localSheetId="1">#REF!</definedName>
    <definedName name="X1pINGnc">#REF!</definedName>
    <definedName name="X1pINGvc" localSheetId="1">#REF!</definedName>
    <definedName name="X1pINGvc">#REF!</definedName>
    <definedName name="X1pINGvl" localSheetId="1">#REF!</definedName>
    <definedName name="X1pINGvl">#REF!</definedName>
    <definedName name="XCCT">0.5</definedName>
    <definedName name="xd0.6" localSheetId="1">#REF!</definedName>
    <definedName name="xd0.6">#REF!</definedName>
    <definedName name="xd1.3" localSheetId="1">#REF!</definedName>
    <definedName name="xd1.3">#REF!</definedName>
    <definedName name="xd1.5" localSheetId="1">#REF!</definedName>
    <definedName name="xd1.5">#REF!</definedName>
    <definedName name="xfco" localSheetId="1">#REF!</definedName>
    <definedName name="xfco">#REF!</definedName>
    <definedName name="xfco3p" localSheetId="1">#REF!</definedName>
    <definedName name="xfco3p">#REF!</definedName>
    <definedName name="XFCOnc" localSheetId="1">#REF!</definedName>
    <definedName name="XFCOnc">#REF!</definedName>
    <definedName name="xfcotnc" localSheetId="1">#REF!</definedName>
    <definedName name="xfcotnc">#REF!</definedName>
    <definedName name="xfcotvl" localSheetId="1">#REF!</definedName>
    <definedName name="xfcotvl">#REF!</definedName>
    <definedName name="XFCOvl" localSheetId="1">#REF!</definedName>
    <definedName name="XFCOvl">#REF!</definedName>
    <definedName name="xgc100" localSheetId="1">#REF!</definedName>
    <definedName name="xgc100">#REF!</definedName>
    <definedName name="xgc150" localSheetId="1">#REF!</definedName>
    <definedName name="xgc150">#REF!</definedName>
    <definedName name="xgc200" localSheetId="1">#REF!</definedName>
    <definedName name="xgc200">#REF!</definedName>
    <definedName name="xh" localSheetId="1">#REF!</definedName>
    <definedName name="xh">#REF!</definedName>
    <definedName name="xhn" localSheetId="1">#REF!</definedName>
    <definedName name="xhn">#REF!</definedName>
    <definedName name="xig" localSheetId="1">#REF!</definedName>
    <definedName name="xig">#REF!</definedName>
    <definedName name="xig1" localSheetId="1">#REF!</definedName>
    <definedName name="xig1">#REF!</definedName>
    <definedName name="xig1p" localSheetId="1">#REF!</definedName>
    <definedName name="xig1p">#REF!</definedName>
    <definedName name="xig3p" localSheetId="1">#REF!</definedName>
    <definedName name="xig3p">#REF!</definedName>
    <definedName name="XIGnc" localSheetId="1">#REF!</definedName>
    <definedName name="XIGnc">#REF!</definedName>
    <definedName name="XIGvc" localSheetId="1">#REF!</definedName>
    <definedName name="XIGvc">#REF!</definedName>
    <definedName name="XIGvl" localSheetId="1">#REF!</definedName>
    <definedName name="XIGvl">#REF!</definedName>
    <definedName name="ximang" localSheetId="1">#REF!</definedName>
    <definedName name="ximang">#REF!</definedName>
    <definedName name="xin" localSheetId="1">#REF!</definedName>
    <definedName name="xin">#REF!</definedName>
    <definedName name="xin190" localSheetId="1">#REF!</definedName>
    <definedName name="xin190">#REF!</definedName>
    <definedName name="xin1903p" localSheetId="1">#REF!</definedName>
    <definedName name="xin1903p">#REF!</definedName>
    <definedName name="xin3p" localSheetId="1">#REF!</definedName>
    <definedName name="xin3p">#REF!</definedName>
    <definedName name="xind" localSheetId="1">#REF!</definedName>
    <definedName name="xind">#REF!</definedName>
    <definedName name="xind1p" localSheetId="1">#REF!</definedName>
    <definedName name="xind1p">#REF!</definedName>
    <definedName name="xind3p" localSheetId="1">#REF!</definedName>
    <definedName name="xind3p">#REF!</definedName>
    <definedName name="xindnc1p" localSheetId="1">#REF!</definedName>
    <definedName name="xindnc1p">#REF!</definedName>
    <definedName name="xindvl1p" localSheetId="1">#REF!</definedName>
    <definedName name="xindvl1p">#REF!</definedName>
    <definedName name="XINnc" localSheetId="1">#REF!</definedName>
    <definedName name="XINnc">#REF!</definedName>
    <definedName name="xint1p" localSheetId="1">#REF!</definedName>
    <definedName name="xint1p">#REF!</definedName>
    <definedName name="XINvc" localSheetId="1">#REF!</definedName>
    <definedName name="XINvc">#REF!</definedName>
    <definedName name="XINvl" localSheetId="1">#REF!</definedName>
    <definedName name="XINvl">#REF!</definedName>
    <definedName name="xing1p" localSheetId="1">#REF!</definedName>
    <definedName name="xing1p">#REF!</definedName>
    <definedName name="xingnc1p" localSheetId="1">#REF!</definedName>
    <definedName name="xingnc1p">#REF!</definedName>
    <definedName name="xingvl1p" localSheetId="1">#REF!</definedName>
    <definedName name="xingvl1p">#REF!</definedName>
    <definedName name="xit" localSheetId="1">#REF!</definedName>
    <definedName name="xit">#REF!</definedName>
    <definedName name="xit1" localSheetId="1">#REF!</definedName>
    <definedName name="xit1">#REF!</definedName>
    <definedName name="xit1p" localSheetId="1">#REF!</definedName>
    <definedName name="xit1p">#REF!</definedName>
    <definedName name="xit3p" localSheetId="1">#REF!</definedName>
    <definedName name="xit3p">#REF!</definedName>
    <definedName name="XITnc" localSheetId="1">#REF!</definedName>
    <definedName name="XITnc">#REF!</definedName>
    <definedName name="XITvc" localSheetId="1">#REF!</definedName>
    <definedName name="XITvc">#REF!</definedName>
    <definedName name="XITvl" localSheetId="1">#REF!</definedName>
    <definedName name="XITvl">#REF!</definedName>
    <definedName name="xk0.6" localSheetId="1">#REF!</definedName>
    <definedName name="xk0.6">#REF!</definedName>
    <definedName name="xk1.3" localSheetId="1">#REF!</definedName>
    <definedName name="xk1.3">#REF!</definedName>
    <definedName name="xk1.5" localSheetId="1">#REF!</definedName>
    <definedName name="xk1.5">#REF!</definedName>
    <definedName name="xld1.4" localSheetId="1">#REF!</definedName>
    <definedName name="xld1.4">#REF!</definedName>
    <definedName name="xlk1.4" localSheetId="1">#REF!</definedName>
    <definedName name="xlk1.4">#REF!</definedName>
    <definedName name="xls" localSheetId="1" hidden="1">{"'Sheet1'!$L$16"}</definedName>
    <definedName name="xls" hidden="1">{"'Sheet1'!$L$16"}</definedName>
    <definedName name="xlttbninh" localSheetId="1" hidden="1">{"'Sheet1'!$L$16"}</definedName>
    <definedName name="xlttbninh" hidden="1">{"'Sheet1'!$L$16"}</definedName>
    <definedName name="XM" localSheetId="1">#REF!</definedName>
    <definedName name="XM">#REF!</definedName>
    <definedName name="xmcax" localSheetId="1">#REF!</definedName>
    <definedName name="xmcax">#REF!</definedName>
    <definedName name="xn" localSheetId="1">#REF!</definedName>
    <definedName name="xn">#REF!</definedName>
    <definedName name="xx" localSheetId="1">#REF!</definedName>
    <definedName name="xx">#REF!</definedName>
    <definedName name="y" localSheetId="1">#REF!</definedName>
    <definedName name="y">#REF!</definedName>
    <definedName name="Yenthanh2" localSheetId="1" hidden="1">{"'Sheet1'!$L$16"}</definedName>
    <definedName name="Yenthanh2" hidden="1">{"'Sheet1'!$L$16"}</definedName>
    <definedName name="z" localSheetId="1">#REF!</definedName>
    <definedName name="z">#REF!</definedName>
    <definedName name="Z_24F46F94_5E9E_4810_8653_3E35029E665C_.wvu.Rows" localSheetId="0" hidden="1">#VALUE!</definedName>
    <definedName name="Z_4ED7FED8_8171_4536_A28C_F9BC4202AADC_.wvu.Rows" localSheetId="0" hidden="1">#VALUE!</definedName>
    <definedName name="Z_54F01E1D_2345_4BAD_9FEE_A13E9D84B497_.wvu.Rows" localSheetId="0" hidden="1">#VALUE!</definedName>
    <definedName name="Z_ADF73E03_024D_4617_847E_5D9CF0DCB6FA_.wvu.Rows" localSheetId="0" hidden="1">#VALUE!</definedName>
    <definedName name="Z_DD798A2A_D04F_4FE2_96D5_22A3FD837652_.wvu.Cols" localSheetId="0" hidden="1">'Bieu I Giuaky 2016-2020 NSTW'!$K:$L,'Bieu I Giuaky 2016-2020 NSTW'!$M:$S,'Bieu I Giuaky 2016-2020 NSTW'!$AC:$AC</definedName>
    <definedName name="Z_DD798A2A_D04F_4FE2_96D5_22A3FD837652_.wvu.PrintArea" localSheetId="0" hidden="1">'Bieu I Giuaky 2016-2020 NSTW'!$A$1:$S$107</definedName>
    <definedName name="Z_DD798A2A_D04F_4FE2_96D5_22A3FD837652_.wvu.PrintTitles" localSheetId="0" hidden="1">'Bieu I Giuaky 2016-2020 NSTW'!$6:$10</definedName>
    <definedName name="Z_DD798A2A_D04F_4FE2_96D5_22A3FD837652_.wvu.Rows" localSheetId="0" hidden="1">'Bieu I Giuaky 2016-2020 NSTW'!#REF!,'Bieu I Giuaky 2016-2020 NSTW'!$103:$106</definedName>
    <definedName name="Z_DFFABB1E_34BB_4343_A2B6_3E13BACCEAE7_.wvu.Rows" localSheetId="0" hidden="1">#VALUE!</definedName>
    <definedName name="Z_EEE4C5D0_A365_4191_8F09_FEBECD597F55_.wvu.Rows" localSheetId="0" hidden="1">#VALUE!</definedName>
    <definedName name="ZXD" localSheetId="1">#REF!</definedName>
    <definedName name="ZXD">#REF!</definedName>
    <definedName name="ZYX" localSheetId="1">#REF!</definedName>
    <definedName name="ZYX">#REF!</definedName>
    <definedName name="ZZZ" localSheetId="1">#REF!</definedName>
    <definedName name="ZZZ">#REF!</definedName>
  </definedNames>
  <calcPr fullCalcOnLoad="1"/>
</workbook>
</file>

<file path=xl/comments1.xml><?xml version="1.0" encoding="utf-8"?>
<comments xmlns="http://schemas.openxmlformats.org/spreadsheetml/2006/main">
  <authors>
    <author>NamSKHDB</author>
    <author>SONGNGOC</author>
  </authors>
  <commentList>
    <comment ref="AP44" authorId="0">
      <text>
        <r>
          <rPr>
            <b/>
            <sz val="9"/>
            <rFont val="Tahoma"/>
            <family val="2"/>
          </rPr>
          <t>NamSKHDB:</t>
        </r>
        <r>
          <rPr>
            <sz val="9"/>
            <rFont val="Tahoma"/>
            <family val="2"/>
          </rPr>
          <t xml:space="preserve">
Giao đợt 2 KH 2017
</t>
        </r>
      </text>
    </comment>
    <comment ref="AP48" authorId="0">
      <text>
        <r>
          <rPr>
            <b/>
            <sz val="9"/>
            <rFont val="Tahoma"/>
            <family val="2"/>
          </rPr>
          <t>NamSKHDB:</t>
        </r>
        <r>
          <rPr>
            <sz val="9"/>
            <rFont val="Tahoma"/>
            <family val="2"/>
          </rPr>
          <t xml:space="preserve">
Giao thêm 7 tỷ đợt 2 KH 2017
</t>
        </r>
      </text>
    </comment>
    <comment ref="AP72" authorId="0">
      <text>
        <r>
          <rPr>
            <b/>
            <sz val="9"/>
            <rFont val="Tahoma"/>
            <family val="2"/>
          </rPr>
          <t>NamSKHDB:</t>
        </r>
        <r>
          <rPr>
            <sz val="9"/>
            <rFont val="Tahoma"/>
            <family val="2"/>
          </rPr>
          <t xml:space="preserve">
Giao bổ sung đợt 2 KH 2017
</t>
        </r>
      </text>
    </comment>
    <comment ref="AP17" authorId="1">
      <text>
        <r>
          <rPr>
            <b/>
            <sz val="9"/>
            <rFont val="Tahoma"/>
            <family val="2"/>
          </rPr>
          <t>SONGNGOC:</t>
        </r>
        <r>
          <rPr>
            <sz val="9"/>
            <rFont val="Tahoma"/>
            <family val="2"/>
          </rPr>
          <t xml:space="preserve">
</t>
        </r>
        <r>
          <rPr>
            <sz val="14"/>
            <rFont val="Tahoma"/>
            <family val="2"/>
          </rPr>
          <t>Đầu năm giao 94.697 trđ; cuối năm đc giảm tăng vốn cho bố trí thu hồi vốn ứng trước</t>
        </r>
      </text>
    </comment>
    <comment ref="AV17" authorId="1">
      <text>
        <r>
          <rPr>
            <b/>
            <sz val="9"/>
            <rFont val="Tahoma"/>
            <family val="2"/>
          </rPr>
          <t>SONGNGOC:</t>
        </r>
        <r>
          <rPr>
            <sz val="9"/>
            <rFont val="Tahoma"/>
            <family val="2"/>
          </rPr>
          <t xml:space="preserve">
</t>
        </r>
        <r>
          <rPr>
            <sz val="14"/>
            <rFont val="Tahoma"/>
            <family val="2"/>
          </rPr>
          <t>tại VB số 2583/BKHĐT-TH ngày 23/4/2018 của Bộ KH&amp;ĐT</t>
        </r>
      </text>
    </comment>
  </commentList>
</comments>
</file>

<file path=xl/sharedStrings.xml><?xml version="1.0" encoding="utf-8"?>
<sst xmlns="http://schemas.openxmlformats.org/spreadsheetml/2006/main" count="742" uniqueCount="395">
  <si>
    <t>Đơn vị: Triệu đồng</t>
  </si>
  <si>
    <t>Địa điểm XD</t>
  </si>
  <si>
    <t>Năng lực thiết kế</t>
  </si>
  <si>
    <t>Thời gian KC-HT</t>
  </si>
  <si>
    <t>Lũy kế số vốn đã bố trí từ khởi công đến hết năm 2015</t>
  </si>
  <si>
    <t>Lũy kế giải ngân từ khởi công đến hết ngày 31/12/2015</t>
  </si>
  <si>
    <t>Kế hoạch năm 2016 đã được Thủ tướng Chính phủ giao</t>
  </si>
  <si>
    <t>Kế hoạch năm 2017 đã được Thủ tướng Chính phủ giao</t>
  </si>
  <si>
    <t>Ghi chú</t>
  </si>
  <si>
    <t>Số quyết định; ngày, tháng, năm ban hành</t>
  </si>
  <si>
    <t xml:space="preserve">TMĐT </t>
  </si>
  <si>
    <t>Tổng số (tất cả các nguồn vốn)</t>
  </si>
  <si>
    <t>Trong đó: NSTW</t>
  </si>
  <si>
    <t>Tổng số</t>
  </si>
  <si>
    <t>Trong đó</t>
  </si>
  <si>
    <t xml:space="preserve">Trong đó: NSTW </t>
  </si>
  <si>
    <t>Trong đó: Thanh toán nợ đọng XDCB</t>
  </si>
  <si>
    <t>Thu hồi các khoản ứng trước NSTW</t>
  </si>
  <si>
    <t>Thanh toán nợ XDCB</t>
  </si>
  <si>
    <t>A</t>
  </si>
  <si>
    <t>I</t>
  </si>
  <si>
    <t>II</t>
  </si>
  <si>
    <t>(1)</t>
  </si>
  <si>
    <t>Dự án chuyển tiếp từ giai đoạn 2011-2015 sang giai đoạn 2016-2020</t>
  </si>
  <si>
    <t>a</t>
  </si>
  <si>
    <t>Dự án hoàn thành và bàn giao đưa vào sử dụng trước năm 2015</t>
  </si>
  <si>
    <t>1</t>
  </si>
  <si>
    <t>2</t>
  </si>
  <si>
    <t>3</t>
  </si>
  <si>
    <t>4</t>
  </si>
  <si>
    <t>5</t>
  </si>
  <si>
    <t>2011-2015</t>
  </si>
  <si>
    <t>b</t>
  </si>
  <si>
    <t>Dự án chuyển tiếp sang giai đoạn 2016-2020</t>
  </si>
  <si>
    <t>Trong đó:</t>
  </si>
  <si>
    <t>- Dự án dự kiến hoàn thành và bàn giao đưa vào sử dụng trong giai đoạn 2016-2020</t>
  </si>
  <si>
    <t>2012-2016</t>
  </si>
  <si>
    <t>2015-2016</t>
  </si>
  <si>
    <t>(2)</t>
  </si>
  <si>
    <t>Dự án khởi công mới trong giai đoạn 2016-2020</t>
  </si>
  <si>
    <t>- Dự án dự kiến hoàn thành và bàn giao đưa vào sử dụng giai đoạn 2016-2020</t>
  </si>
  <si>
    <t>2016-2020</t>
  </si>
  <si>
    <t>- Dự án dự kiến hoàn thành sau năm 2020</t>
  </si>
  <si>
    <t>2018-2022</t>
  </si>
  <si>
    <t>III</t>
  </si>
  <si>
    <t>Chuẩn bị đầu tư</t>
  </si>
  <si>
    <t>2011-2014</t>
  </si>
  <si>
    <t>Chương trình mục tiêu cấp điện nông thôn, miền núi và hải đảo</t>
  </si>
  <si>
    <t>Chương trình mục tiêu hỗ trợ vốn đối ứng ODA</t>
  </si>
  <si>
    <t>B</t>
  </si>
  <si>
    <t xml:space="preserve">Bố trí cho các dự án chuyển tiếp </t>
  </si>
  <si>
    <t>DỰ PHÒNG 10%</t>
  </si>
  <si>
    <t xml:space="preserve">Quyết định đầu tư ban đầu hoặc QĐ đầu tư điều chỉnh đã được TTg giao kế hoạch </t>
  </si>
  <si>
    <t>2014-2016</t>
  </si>
  <si>
    <t>2015-2017</t>
  </si>
  <si>
    <t>2017-2020</t>
  </si>
  <si>
    <t>Toàn tỉnh</t>
  </si>
  <si>
    <t>Chương trình mục tiêu Phát triển hạ tầng du lịch</t>
  </si>
  <si>
    <t xml:space="preserve">SỐ VỐN BỐ TRÍ CHƯA ĐÚNG QUY ĐỊNH </t>
  </si>
  <si>
    <t>09-11</t>
  </si>
  <si>
    <t>7</t>
  </si>
  <si>
    <t>2011-2016</t>
  </si>
  <si>
    <t>6</t>
  </si>
  <si>
    <t>2011-2020</t>
  </si>
  <si>
    <t>2006-2012</t>
  </si>
  <si>
    <t>I.2</t>
  </si>
  <si>
    <t>2015-2018</t>
  </si>
  <si>
    <t>15-17</t>
  </si>
  <si>
    <t xml:space="preserve">Điều chuyển thu hồi ứng trước đến hết kế hoạch năm 2015 chưa bố trí nguồn thu hồi </t>
  </si>
  <si>
    <t>Chương trình mục tiêu Tái cơ cấu kinh tế nông nghiệp và phòng chống giảm nhẹ thiên tai, ổn định đời sống dân cư</t>
  </si>
  <si>
    <t>Điều chuyển để thanh toán nợ đọng XDCB đến ngày 31/12/2014 nhưng đến hết kế hoạch năm 2015 chưa bố trí nguồn thanh toán</t>
  </si>
  <si>
    <t>Chương trình mục tiêu Phát triển kinh tế - xã hội các vùng</t>
  </si>
  <si>
    <t>2011 - 2015</t>
  </si>
  <si>
    <t>Điện Biên</t>
  </si>
  <si>
    <t>Tuần Giáo</t>
  </si>
  <si>
    <t>Điện Biên Đông</t>
  </si>
  <si>
    <t>TP ĐBP</t>
  </si>
  <si>
    <t>Chương trình mục tiêu hỗ trợ đầu tư hạ tầng khu kinh tế cửa khẩu, khu công nghệ cao, khu công nghiệp và cụm công nghiệp, khu nông nghiệp ứng dụng công nghệ cao</t>
  </si>
  <si>
    <t>Tỉnh Điện Biên</t>
  </si>
  <si>
    <t>NHÀ Ở CHO NGƯỜI CÓ CÔNG THEO QUYẾT ĐỊNH 22/QĐ-TTG</t>
  </si>
  <si>
    <t xml:space="preserve">Thực hiện dự án </t>
  </si>
  <si>
    <t xml:space="preserve"> Xã Chiềng Sơ (đường Sư Lư - Chiềng Sơ - Luân Giới)</t>
  </si>
  <si>
    <t>47km</t>
  </si>
  <si>
    <t>08-13</t>
  </si>
  <si>
    <t xml:space="preserve">288/QĐ-UBND 1/4/11 </t>
  </si>
  <si>
    <t>Kè bảo vệ khu dân cư Yên Cang - xã Sam Mứn, huyện Điện Biên</t>
  </si>
  <si>
    <t>Huyện Điện Biên</t>
  </si>
  <si>
    <t>1.640m</t>
  </si>
  <si>
    <t>1870/QĐ-UBND; 19/10/2009</t>
  </si>
  <si>
    <t xml:space="preserve"> Đường Tuần Giáo - Tênh phông</t>
  </si>
  <si>
    <t>17,56km</t>
  </si>
  <si>
    <t>409/QĐ-UBND  26/3/2009</t>
  </si>
  <si>
    <t>Thủy lợi Xuân Lao</t>
  </si>
  <si>
    <t>Mường 
Ảng</t>
  </si>
  <si>
    <t>219,3 ha và cấp nước cho 5.000 người</t>
  </si>
  <si>
    <t xml:space="preserve">231/QĐ-UBND 10/3/2011 </t>
  </si>
  <si>
    <t>Thủy lợi bản Cha Nọ +  Kênh mương bản Pá Cha, xã ẳng Tở (LG vốn 30a 5,1 tỷ, vốn NQ 37 là 9,265 tỷ)</t>
  </si>
  <si>
    <t>L=6km; 32,5ha</t>
  </si>
  <si>
    <t>2340/QĐ-UBND 02/10/2013</t>
  </si>
  <si>
    <t>287/QĐ-UBND 03/5/2012; 270/QĐ-UBND</t>
  </si>
  <si>
    <t xml:space="preserve"> Đường nội thị giai đoạn I Trục 42m huyện Mường Ảng</t>
  </si>
  <si>
    <t xml:space="preserve"> Mường Ảng</t>
  </si>
  <si>
    <t>1,1km</t>
  </si>
  <si>
    <t>702/QĐ-UBND 27/7/2011;
413/QĐ-UBND, 04/6/2014</t>
  </si>
  <si>
    <t xml:space="preserve"> Nâng cấp, cải tạo  đường Nà Nhạn - Mường Phăng</t>
  </si>
  <si>
    <t>17,32km</t>
  </si>
  <si>
    <t xml:space="preserve"> 14-16</t>
  </si>
  <si>
    <t xml:space="preserve"> 838-23/10/2013</t>
  </si>
  <si>
    <t>TPĐBP</t>
  </si>
  <si>
    <t>528/QĐ-UBND ngày 17/5/2006</t>
  </si>
  <si>
    <t>Đường Phì Nhừ - Phình Giàng - Pú Hồng - Mường Nhà tỉnh Điện Biên</t>
  </si>
  <si>
    <t>2016-2024</t>
  </si>
  <si>
    <t>402/QĐ-UBND
30/3/2016</t>
  </si>
  <si>
    <t xml:space="preserve"> Đoạn Phì Nhừ - Phình Giàng (GĐ I)</t>
  </si>
  <si>
    <t>21km</t>
  </si>
  <si>
    <t xml:space="preserve"> 16-20</t>
  </si>
  <si>
    <t>341/QĐ-UBND
19/4/2011</t>
  </si>
  <si>
    <t>Tái định cư các hộ dân, chỉnh trị dòng chảy suối Nậm Pồ và san ủi mặt bằng khu trung tâm, huyện Nậm Pồ</t>
  </si>
  <si>
    <t>Nậm Pồ</t>
  </si>
  <si>
    <t>1347/QĐ-UBND ngày 28/10/2016</t>
  </si>
  <si>
    <t>Đường nội thị trục 27m và khu tái định cư thị trấn Mường Ảng GĐI, huyện Mường Ảng</t>
  </si>
  <si>
    <t>Mường Ảng</t>
  </si>
  <si>
    <t>1353/QĐ-UBND, 28/10/2016</t>
  </si>
  <si>
    <t>Kho lưu trữ chuyên dụng tỉnh Điện Biên</t>
  </si>
  <si>
    <t>huyện Điện Biên</t>
  </si>
  <si>
    <t>406/QĐ-UBND ngày 30/3/2016</t>
  </si>
  <si>
    <t>DA Nhà máy nước TT huyện Mường Ảng và TT huyện Nậm Pồ</t>
  </si>
  <si>
    <t>Nậm Pồ -Mường Ảng</t>
  </si>
  <si>
    <t>1340/QĐ-UBND ngày 28/10/2016</t>
  </si>
  <si>
    <t>San ủi mặt bằng, đường nội thị trung tâm huyện lỵ Nậm Pồ</t>
  </si>
  <si>
    <t>Đường liên huyện Hua Ná - Pá Liếng (xã Ẳng Cang, H. Mường Ảng) đi Lọng Khẩu Cắm (xã Mường Phăng, H. Điện Biên).</t>
  </si>
  <si>
    <t>Huyện mường Ảng, ĐB</t>
  </si>
  <si>
    <t>18km</t>
  </si>
  <si>
    <t>Đoạn đầu đường dân sinh Đèo Gió - Vàng Chua đến Km 2 đường Trung Thu - Lao Sả Phình</t>
  </si>
  <si>
    <t>Tủa chùa</t>
  </si>
  <si>
    <t>1372/QĐ-UBND, 28/10/2016</t>
  </si>
  <si>
    <t>Đầu tư xây dựng công trình đường Quảng Lâm - Huổi Lụ - Pá Mỳ.</t>
  </si>
  <si>
    <t>Mường nhé</t>
  </si>
  <si>
    <t>30km</t>
  </si>
  <si>
    <t>Trung tâm Hội nghị - Văn hóa và nhà khách huyện Mường Ảng</t>
  </si>
  <si>
    <t>MA</t>
  </si>
  <si>
    <t>124/QĐ-UBND ngày 25/01/2016</t>
  </si>
  <si>
    <t xml:space="preserve"> Chương trình mục tiêu Phát triển lâm nghiệp bền vững</t>
  </si>
  <si>
    <t xml:space="preserve">Bảo vệ và phát triển rừng
</t>
  </si>
  <si>
    <t>Dự án trồng cây phân tán tỉnh Điện Biên giai đoạn 2011 - 2020</t>
  </si>
  <si>
    <t>Trên địa bàn huyện, thị xã, thành phố Điện Biên</t>
  </si>
  <si>
    <t xml:space="preserve">Trồng 6.300.000
 cây phân tán </t>
  </si>
  <si>
    <t>97/QĐ-UBND
18/2/2014</t>
  </si>
  <si>
    <t>Hỗ trợ trồng rừng sản xuất</t>
  </si>
  <si>
    <t>1124, 1127, 1132, 1135, 1138 ngày 15/11/2011</t>
  </si>
  <si>
    <t>Chương trình theo Quyết định số 1776/QĐ-TTg</t>
  </si>
  <si>
    <t>Dự án bố trí dân cư vùng có nguy cơ sạt lở, lũ quét, đặc biệt khó khăn bản Hua Mức 1, Hua Mức 2, Pu Si 2 đến định cư tại bản Hua Mức 2, xã Mường Mùn, huyện Tuần Giáo</t>
  </si>
  <si>
    <t>H.TG</t>
  </si>
  <si>
    <t>106 hộ</t>
  </si>
  <si>
    <t>484/QĐ-UBND 
 24/5/2011; 310/QĐ-UBND 
 20/4/2015</t>
  </si>
  <si>
    <t>Dư án đầu tư di chuyển dân cư nơi có nguy cơ sạt lở, lũ ống, lũ quét, đời sống đặc biệt khó khăn thuộc các bản Nậm Bay, Pa Cá đến định cư tại khu Phiêng Xanh</t>
  </si>
  <si>
    <t>67 hộ</t>
  </si>
  <si>
    <t>485/QĐ-UBND
24/5/2011; 311/QĐ-UBND 
 20/4/2015</t>
  </si>
  <si>
    <t>Dự án bố trí ổn định dân cư vùng thiên tai bản Hột, xã Mường Đun, huyện Tủa Chùa.</t>
  </si>
  <si>
    <t>H.TC</t>
  </si>
  <si>
    <t>54 hộ</t>
  </si>
  <si>
    <t>Phương án bố trí dân cư vùng có nguy cơ sạt lở, lũ quét, ĐBKK các bản Suối Lư I, Suối Lư II, Suối Lư III, đến định cư tại khu vực Huổi Po, xã Keo Lôm, huyện Điện Biên Đông</t>
  </si>
  <si>
    <t>H.ĐBĐ</t>
  </si>
  <si>
    <t>74 hộ</t>
  </si>
  <si>
    <t xml:space="preserve"> Dự án cấp điện nông thôn từ lưới điện quốc gia tỉnh Điện Biên giai đoạn 2014- 2020 </t>
  </si>
  <si>
    <t>12.287 hộ</t>
  </si>
  <si>
    <t xml:space="preserve"> 15-20</t>
  </si>
  <si>
    <t>802-22/10/2014</t>
  </si>
  <si>
    <t>Các hạng mục phụ trợ thuộc dự án hạ tầng giai đoạn 2 Khu đầu mối Tây Trang</t>
  </si>
  <si>
    <t>683-11/9/2014</t>
  </si>
  <si>
    <t xml:space="preserve"> Đường Tây Trang-Bản Pa Thơm</t>
  </si>
  <si>
    <t>29km</t>
  </si>
  <si>
    <t xml:space="preserve"> 15-19</t>
  </si>
  <si>
    <t xml:space="preserve"> 837-30/10/2014</t>
  </si>
  <si>
    <t>Chương trình mục tiêu Đầu tư phát triển hệ thống y tế địa phương</t>
  </si>
  <si>
    <t>Cải tạo, nâng cấp Trung tâm y tế Dự phòng tỉnh Điện Biên</t>
  </si>
  <si>
    <t xml:space="preserve"> TP ĐBP</t>
  </si>
  <si>
    <t xml:space="preserve"> 834/QĐ-UBND 30/10/2014</t>
  </si>
  <si>
    <t>Cải tạo nâng cấp BVĐK tỉnh giai đoạn II (từ 300 lên 500 GB)</t>
  </si>
  <si>
    <t>300-500 GB</t>
  </si>
  <si>
    <t>2018-2023</t>
  </si>
  <si>
    <t>1343/QĐ-UBND 9/11/2010</t>
  </si>
  <si>
    <t xml:space="preserve">Chương trình mục tiêu Phát triển văn hóa </t>
  </si>
  <si>
    <t>Bảo tàng chiến thắng Điện Biên Phủ giai đoạn II</t>
  </si>
  <si>
    <t>903/QĐ-UBND 08/9/2011</t>
  </si>
  <si>
    <t xml:space="preserve"> Đường vào khu du lịch, tưởng niệm tri ân những người có công với đất nước, với dân tộc tỉnh Điện Biên </t>
  </si>
  <si>
    <t>549,4m;
 TC đg gom đô thị</t>
  </si>
  <si>
    <t>836/QĐ-UBND 30/10/2014</t>
  </si>
  <si>
    <t>Chương trình mục tiêu Quốc phòng an ninh trên địa bàn trọng điểm</t>
  </si>
  <si>
    <t xml:space="preserve"> Đường ra biên giới Nà Hỳ - Huổi Sam Lang - Mốc 60</t>
  </si>
  <si>
    <t>838/QĐ-UBND ngày 30/10/2014</t>
  </si>
  <si>
    <t>Đường Na Phay - Huổi Chanh -Bản Gia Phú A,B xã Mường Nhà (đường ra biên giới)</t>
  </si>
  <si>
    <t>huyện ĐB</t>
  </si>
  <si>
    <t>31km</t>
  </si>
  <si>
    <t>1148/QĐ-UBND 30/10/2015</t>
  </si>
  <si>
    <t>Bố trí vốn để hoàn ứng</t>
  </si>
  <si>
    <t xml:space="preserve"> Đường Quảng Lâm - Na Cô Sa</t>
  </si>
  <si>
    <t>01-04/1/2010; 1367-12/11/2010' 833-7/9/2013</t>
  </si>
  <si>
    <t>Kè bảo vệ bờ suối khu vực Mốc 14 - Biên giới Việt trung - bản Tả Long San, xã Sen Thượng, huyện Mường Nhé</t>
  </si>
  <si>
    <t>1214/QĐ-UBND, 28/9/2010</t>
  </si>
  <si>
    <t>1050/QĐ-UBND ngày 19/11/2012; 1055/QĐ-UBND ngày 21/11/2012; 1092, 1093/QĐ-UBND ngày 30/11/2012; 1170, 1171, 1172, 1173, 1174/QĐ-UBND ngày 14/12/2012); 1327/QĐ-UBND ngày 04/12/2015</t>
  </si>
  <si>
    <t xml:space="preserve">Trường mầm non, THCS tại xã Phình Sáng, huyện Tuần Giáo (LG vốn 293 là 12 tỷ, NQ 37 là 20 tỷ, XDCBTT 15,360 tỷ đồng). 
</t>
  </si>
  <si>
    <t>IV</t>
  </si>
  <si>
    <t>V</t>
  </si>
  <si>
    <t>VI</t>
  </si>
  <si>
    <t>VII</t>
  </si>
  <si>
    <t>VIII</t>
  </si>
  <si>
    <t>IX</t>
  </si>
  <si>
    <t>X</t>
  </si>
  <si>
    <t>Kế hoạch đầu tư trung hạn giai đoạn 2016-2020 theo Quyết định số 572/QĐ-BKHĐT ngày 20/4/2017 (Đợt 1)</t>
  </si>
  <si>
    <t>Bệnh viện đa khoa huyện Nậm Pồ</t>
  </si>
  <si>
    <t>Kế hoạch đầu tư trung hạn giai đoạn 2016-2020 theo Quyết định số 1178/QĐ-BKHĐT ngày 29/8/2017 (Đợt 2)</t>
  </si>
  <si>
    <t>Danh mục dự án</t>
  </si>
  <si>
    <t>STT</t>
  </si>
  <si>
    <t>100 GB</t>
  </si>
  <si>
    <t>1038/QĐ-UBND 25/12/2014</t>
  </si>
  <si>
    <t xml:space="preserve">151/QĐ-UBND 14/02/2015; 563/QĐ-UBND ngày 22/6/2017 </t>
  </si>
  <si>
    <t>Kế hoạch vốn đầu tư công 2016-2018</t>
  </si>
  <si>
    <t>Kế hoạch đầu tư trung hạn giai đoạn 2016-2020 đã giao</t>
  </si>
  <si>
    <t xml:space="preserve">Kế hoạch năm 2016 </t>
  </si>
  <si>
    <t xml:space="preserve">Giải ngân kế hoạch 2016 thực tế </t>
  </si>
  <si>
    <t>Kế hoạch năm 2017</t>
  </si>
  <si>
    <t>Kế hoạch năm 2016 được phép kéo dài sang năm 2017</t>
  </si>
  <si>
    <t>Giải ngân Kế hoạch năm 2016 được phép kéo dài sang năm 2017</t>
  </si>
  <si>
    <t>Giải ngân thực tế kế hoạch năm 2017</t>
  </si>
  <si>
    <t>Kế hoạch năm 2017 được phép kéo dài sang năm 2018</t>
  </si>
  <si>
    <t>Ước giải ngân Kế hoạch năm 2017 được phép kéo dài sang năm 2018</t>
  </si>
  <si>
    <t xml:space="preserve">Kế hoạch năm 2018 </t>
  </si>
  <si>
    <t xml:space="preserve">Ước giải ngân Kế hoạch năm 2018 </t>
  </si>
  <si>
    <t>Số vốn kế hoạch trung hạn giai đoạn 2016-2020 còn lại</t>
  </si>
  <si>
    <t>Nhu cầu kế hoạch vốn NSTW</t>
  </si>
  <si>
    <t>Khả năng giải ngân thực tế</t>
  </si>
  <si>
    <t>Kế hoạch 2020</t>
  </si>
  <si>
    <t>Thu hồi các khoản ứng trước</t>
  </si>
  <si>
    <t xml:space="preserve">Thu hồi các khoản ứng trước </t>
  </si>
  <si>
    <t xml:space="preserve">TÌNH HÌNH THỰC HIỆN KẾ HOẠCH ĐẦU TƯ PHÁT TRIỂN NGUỒN NSTW (VỐN TRONG NƯỚC KHÔNG BAO GỒM VỐN TPCP) GIAI ĐOẠN 2016-2020 VÀ DỰ KIẾN KẾ HOẠCH NĂM 2019  CỦA TỈNH ĐIỆN BIÊN </t>
  </si>
  <si>
    <t>1065/QĐ-UBND ngày 30/10/2017</t>
  </si>
  <si>
    <t>CHƯƠNG TRÌNH MỤC TIÊU (90%)</t>
  </si>
  <si>
    <t>Chương trình mục tiêu Quốc gia Giảm nghèo bền vững</t>
  </si>
  <si>
    <t>Chương trình mục tiêu Quốc gia Xây dựng nông thôn mới</t>
  </si>
  <si>
    <t>TỔNG SỐ</t>
  </si>
  <si>
    <t>C</t>
  </si>
  <si>
    <t>CHƯƠNG TRÌNH MỤC TIÊU (100%)</t>
  </si>
  <si>
    <t>Vốn HT người cố công với cách mạng về nhà ở theo QĐ 22/2013/QĐ/TTg</t>
  </si>
  <si>
    <t>C1</t>
  </si>
  <si>
    <t>C2</t>
  </si>
  <si>
    <t>A1</t>
  </si>
  <si>
    <t>CHƯƠNG TRÌNH MỤC TIÊU QUỐC GIA (90%)</t>
  </si>
  <si>
    <t>CHƯƠNG TRÌNH MỤC TIÊU QUỐC GIA (100%)</t>
  </si>
  <si>
    <t>Chương trình 30a (bao gồm cả Chương trình 293)</t>
  </si>
  <si>
    <t>- Chương trình 30a</t>
  </si>
  <si>
    <t>Chương trình 135</t>
  </si>
  <si>
    <t>CHƯƠNG TRÌNH MỤC TIÊU QUỐC GIA (10%)</t>
  </si>
  <si>
    <t>HỖ TRỢ CHO NGƯỜI CÓ CÔNG VỚI CÁCH MẠNG VỀ NHÀ Ở (100%)</t>
  </si>
  <si>
    <t>A2</t>
  </si>
  <si>
    <t>+ Trong đó bố trí hoàn ứng CT 30a</t>
  </si>
  <si>
    <t>+ Trong đó bố trí hoàn ứng CT 293</t>
  </si>
  <si>
    <t>Nhà tài trợ</t>
  </si>
  <si>
    <t>Ngày ký kết hiệp định</t>
  </si>
  <si>
    <t>Quyết định đầu tư ban đầu hoặc QĐ đầu tư điều chỉnh đã được TTg giao kế hoạch các năm</t>
  </si>
  <si>
    <t>Lũy kế giải ngân từ khởi công đến hết ngày 31/01/2016</t>
  </si>
  <si>
    <t>Kế hoạch đầu tư trung hạn giai đoạn 2016-2020 tỉnh Điện Biên</t>
  </si>
  <si>
    <t xml:space="preserve">Giải ngân kế hoạch năm 2016 </t>
  </si>
  <si>
    <t xml:space="preserve">Kế hoạch năm 2017 </t>
  </si>
  <si>
    <t>Giải ngân thực tế năm 2017</t>
  </si>
  <si>
    <t>Kế hoạch năm 2018</t>
  </si>
  <si>
    <t>Dự kiến giải ngân kế hoạch năm 2018</t>
  </si>
  <si>
    <t>Kế hoạch 2016-2018</t>
  </si>
  <si>
    <t>Kế hoạch 2016-2020 còn lại</t>
  </si>
  <si>
    <t>Dự kiến giải ngân thực tế năm 2019</t>
  </si>
  <si>
    <t>Nhu cầu Kế hoạch năm 2020</t>
  </si>
  <si>
    <t>Dự kiến giải ngân thực tế năm 2020</t>
  </si>
  <si>
    <t xml:space="preserve">Số quyết định </t>
  </si>
  <si>
    <r>
      <t xml:space="preserve">Tổng số (tất cả các nguồn vốn) </t>
    </r>
    <r>
      <rPr>
        <vertAlign val="superscript"/>
        <sz val="14"/>
        <rFont val="Times New Roman"/>
        <family val="1"/>
      </rPr>
      <t>(1)</t>
    </r>
  </si>
  <si>
    <t xml:space="preserve">Trong đó: </t>
  </si>
  <si>
    <r>
      <t xml:space="preserve">Vốn đối ứng </t>
    </r>
    <r>
      <rPr>
        <vertAlign val="superscript"/>
        <sz val="14"/>
        <rFont val="Times New Roman"/>
        <family val="1"/>
      </rPr>
      <t>(2)</t>
    </r>
  </si>
  <si>
    <r>
      <t>Vốn nước ngoài cấp phát từ NSTW (tính theo tiền Việt)</t>
    </r>
    <r>
      <rPr>
        <vertAlign val="superscript"/>
        <sz val="14"/>
        <rFont val="Times New Roman"/>
        <family val="1"/>
      </rPr>
      <t>(3)</t>
    </r>
  </si>
  <si>
    <r>
      <t xml:space="preserve">Vốn nước ngoài cấp phát từ NSTW (tính theo tiền Việt) </t>
    </r>
    <r>
      <rPr>
        <vertAlign val="superscript"/>
        <sz val="14"/>
        <rFont val="Times New Roman"/>
        <family val="1"/>
      </rPr>
      <t>(3)</t>
    </r>
  </si>
  <si>
    <t>Vốn đối ứng</t>
  </si>
  <si>
    <r>
      <t xml:space="preserve">Vốn nước ngoài cấp phát từ NSTW (tính theo tiền Việt) </t>
    </r>
    <r>
      <rPr>
        <vertAlign val="superscript"/>
        <sz val="14"/>
        <color indexed="10"/>
        <rFont val="Times New Roman"/>
        <family val="1"/>
      </rPr>
      <t>(3)</t>
    </r>
  </si>
  <si>
    <r>
      <t>Vốn đối ứng</t>
    </r>
    <r>
      <rPr>
        <vertAlign val="superscript"/>
        <sz val="14"/>
        <rFont val="Times New Roman"/>
        <family val="1"/>
      </rPr>
      <t>(2)</t>
    </r>
  </si>
  <si>
    <r>
      <t>Vốn nước ngoài (theo Hiệp định)</t>
    </r>
    <r>
      <rPr>
        <vertAlign val="superscript"/>
        <sz val="14"/>
        <rFont val="Times New Roman"/>
        <family val="1"/>
      </rPr>
      <t>(3)</t>
    </r>
  </si>
  <si>
    <r>
      <t xml:space="preserve">Tổng số </t>
    </r>
    <r>
      <rPr>
        <vertAlign val="superscript"/>
        <sz val="14"/>
        <rFont val="Times New Roman"/>
        <family val="1"/>
      </rPr>
      <t>(1)</t>
    </r>
  </si>
  <si>
    <t>NSTW</t>
  </si>
  <si>
    <t>TPCP</t>
  </si>
  <si>
    <t>Các nguồn vốn khác</t>
  </si>
  <si>
    <t>Tính bằng ngoại tệ</t>
  </si>
  <si>
    <t>Quy đổi ra tiền Việt</t>
  </si>
  <si>
    <t>Trong đó thu hồi các khoản vốn ứng trước</t>
  </si>
  <si>
    <t>Trong đó: cấp phát từ NSTW</t>
  </si>
  <si>
    <t>PHÂN BỔ CHI TIẾT 90%</t>
  </si>
  <si>
    <t>Các dự án hoàn thành, bàn giao, đưa vào sử dụng trước ngày 31/12/2016</t>
  </si>
  <si>
    <t>Chương trình JICA</t>
  </si>
  <si>
    <t>JICA</t>
  </si>
  <si>
    <t>Ứng vốn các dự án ODA</t>
  </si>
  <si>
    <t xml:space="preserve"> Đường Ma Thì Hồ - Chà Tở</t>
  </si>
  <si>
    <t>Mường Chà</t>
  </si>
  <si>
    <t>31,7km</t>
  </si>
  <si>
    <t>1496/QĐ-UBND  17/10/2008; 1640, 11/9/2009</t>
  </si>
  <si>
    <t xml:space="preserve">  Đường Phiêng Pi - Trại Phong</t>
  </si>
  <si>
    <t>9,6km</t>
  </si>
  <si>
    <t>2011-2013</t>
  </si>
  <si>
    <t>1057/QĐ-UBND 31/8/2010;
65/QĐ-UBND
01/2/2013</t>
  </si>
  <si>
    <t xml:space="preserve"> Đường Rạng Đông - Ta Ma</t>
  </si>
  <si>
    <t>12,95km</t>
  </si>
  <si>
    <t>2011-2012</t>
  </si>
  <si>
    <t>1341/QĐ-UBND 5/11/2010;
462/QĐ-UBND 6/6/2012</t>
  </si>
  <si>
    <t xml:space="preserve"> Cấp nước TT Điện Biên Đông</t>
  </si>
  <si>
    <t>1.500m3/ngđ</t>
  </si>
  <si>
    <t>2010-2011</t>
  </si>
  <si>
    <t>219/QĐ-UBND  25/2/2010</t>
  </si>
  <si>
    <t xml:space="preserve"> - TT Đào tạo và PT Cộng đồng huyện TG</t>
  </si>
  <si>
    <t>1137m2 SD</t>
  </si>
  <si>
    <t>1295/QĐ-UBND 15/10/2010</t>
  </si>
  <si>
    <t xml:space="preserve">  Dự án Giảm nghèo tỉnh ĐB giai đoạn 2010-2015</t>
  </si>
  <si>
    <t>Các huyện: ĐBĐ, MA, MN, TC</t>
  </si>
  <si>
    <t>2010-2015</t>
  </si>
  <si>
    <t>562/QĐ-UBND 12/5/2010; 343/QĐ-UBND 16/5/2014</t>
  </si>
  <si>
    <t xml:space="preserve"> - Đường Rạng Đông - Ta Ma</t>
  </si>
  <si>
    <t>1341/QĐ-UBND 5/11/2010</t>
  </si>
  <si>
    <t>Quỹ đối tác 2KR (Chính phủ Nhật Bản tài trợ)</t>
  </si>
  <si>
    <t>Nhật Bản</t>
  </si>
  <si>
    <t>29/10/2009</t>
  </si>
  <si>
    <t>Đường giao thông Trungg Sua - Háng Lìa - Phìn Sua, xã Keo Lôm, huyện Điện Biên Đông</t>
  </si>
  <si>
    <t>H.ĐB Đông</t>
  </si>
  <si>
    <t>16,33 km</t>
  </si>
  <si>
    <t>1000/QĐ-UBND 29/9/2011</t>
  </si>
  <si>
    <t>1,350 tr usd</t>
  </si>
  <si>
    <t>Dự án thủy lợi Phiêng bản Ban xã Thanh An huyện Điện Biên</t>
  </si>
  <si>
    <t xml:space="preserve">H.Điện Biên </t>
  </si>
  <si>
    <t>36 ha</t>
  </si>
  <si>
    <t>517/QĐ-UBND 30/6/2015</t>
  </si>
  <si>
    <t>(3)</t>
  </si>
  <si>
    <t>Thủy lợi Háng Trợ xã Pu Nhi, huyện Điện Biên Đông</t>
  </si>
  <si>
    <t>18 ha</t>
  </si>
  <si>
    <t>704/QĐ-UBND 14/8/2015</t>
  </si>
  <si>
    <t>(4)</t>
  </si>
  <si>
    <t>Thủy lợi Lếch nưa xã Thanh Hưng, huyện Điện Biên</t>
  </si>
  <si>
    <t>74 ha</t>
  </si>
  <si>
    <t>547/QĐ-UBND 03/7/2015</t>
  </si>
  <si>
    <t xml:space="preserve">Chương trình đô thị miền núi phía Bắc - thành phố Điện Biên Phủ, </t>
  </si>
  <si>
    <t>2015-2021</t>
  </si>
  <si>
    <t>WB</t>
  </si>
  <si>
    <t>17/7/2014</t>
  </si>
  <si>
    <t>Chương trình đô thị miền núi phía Bắc - thành phố Điện Biên Phủ, giai đoạn 2015-2016 (DB01)</t>
  </si>
  <si>
    <t>156/QĐ-UBND 14/02/2015</t>
  </si>
  <si>
    <t>Dự án đường Chà Tở - Mường Tùng</t>
  </si>
  <si>
    <t>Huyện M.Chà</t>
  </si>
  <si>
    <t>56 km</t>
  </si>
  <si>
    <t>2010-2014</t>
  </si>
  <si>
    <t>ko oet</t>
  </si>
  <si>
    <t>12/3/2010</t>
  </si>
  <si>
    <t>230/QĐ-UBND  27/2/2010</t>
  </si>
  <si>
    <t>2010-2017</t>
  </si>
  <si>
    <t>394/QĐ-UBND ngay 08/5/2017</t>
  </si>
  <si>
    <t>Dự án thu gom và xử lý nước thải  TP ĐBP</t>
  </si>
  <si>
    <t>10,000m3/ngày đêm</t>
  </si>
  <si>
    <t>24 tháng (kể từ khi dự án hoàn tất các thủ tục theo qui định)</t>
  </si>
  <si>
    <t>Phần Lan</t>
  </si>
  <si>
    <t>21/1/2014</t>
  </si>
  <si>
    <t>240/QĐ-UBND 02/3/2010</t>
  </si>
  <si>
    <t>Các dự án chuyển tiếp hoàn thành sau năm 2017</t>
  </si>
  <si>
    <t>Dự án Giảm nghèo các tỉnh miền núi phía bắc giai đoạn 2, tỉnh Điện Biên</t>
  </si>
  <si>
    <t>7/2015-6/2018</t>
  </si>
  <si>
    <t>25/5/2010 bổ sung 15/1/2014</t>
  </si>
  <si>
    <t>1106/QĐ-UBND 31/12/2014; 1080/QĐ-BKHĐT ngày 07/8/2017</t>
  </si>
  <si>
    <t>8,21 tr usd</t>
  </si>
  <si>
    <t>Chương trình đô thị miền núi phía Bắc - thành phố Điện Biên Phủ, giai đoạn 2017-2020 (DB02)</t>
  </si>
  <si>
    <t>1186/QĐ-UBND 30/10/2015</t>
  </si>
  <si>
    <t>18 tr 741190 usd</t>
  </si>
  <si>
    <t>Chương trình mở rộng quy mô vệ sinh và nước sạch nông thôn dựa trên kết quả</t>
  </si>
  <si>
    <t>Các huyện</t>
  </si>
  <si>
    <t>29/4/2016</t>
  </si>
  <si>
    <t>1039/QĐ-UBND 10/8/2016</t>
  </si>
  <si>
    <t>Dự án Ô</t>
  </si>
  <si>
    <t>Giáo dục trung học cơ sở khu vực khó khăn nhất, giai đoạn 2</t>
  </si>
  <si>
    <t>ADB</t>
  </si>
  <si>
    <t>23/1/2015</t>
  </si>
  <si>
    <t>877, 878, 915/QĐ-UBND ngày 21/9/2015; 925, 926, 927/QĐ-UBND ngày 29/9/2015; 1090/QĐ-UBND ngày 27/10/2015</t>
  </si>
  <si>
    <t>Dự án Hỗ trợ xử lý chất thải bệnh viện</t>
  </si>
  <si>
    <t>2011-2017</t>
  </si>
  <si>
    <t>31/5/2011</t>
  </si>
  <si>
    <t>7138/QĐ-BYT</t>
  </si>
  <si>
    <t>Bảo tồn tôn tạo khu trung tâm đề kháng Him Lam</t>
  </si>
  <si>
    <t>Năm 2019 hết N/c, bố trí số vốn còn lại thu hồi ứng trước</t>
  </si>
  <si>
    <t>Biểu mẫu III.a</t>
  </si>
  <si>
    <t>TÌNH HÌNH THỰC HIỆN KẾ HOẠCH ĐẦU TƯ PHÁT TRIỂN NGUỒN NSTW (VỐN NƯỚC NGOÀI KHÔNG BAO GỒM DỰ ÁN GIẢI NGÂN THEO CƠ CHẾ TÀI CHÍNH TRONG NƯỚC) GIAI ĐOẠN 2016-2020 VÀ DỰ KIẾN KẾ HOẠCH NĂM 2019  CỦA TỈNH ĐIỆN BIÊN</t>
  </si>
  <si>
    <t>956/QĐ-UBND ngày 27/10/2017</t>
  </si>
  <si>
    <t>Dự kiến kế hoạch vốn NSTW</t>
  </si>
  <si>
    <t>Dự kiến Kế hoạch 2019</t>
  </si>
  <si>
    <t>Dự kiến Kế hoạch năm 2019</t>
  </si>
  <si>
    <t>- Chương trình 275 (Bao gồm 293 cũ)</t>
  </si>
  <si>
    <t>Biểu mẫu số II</t>
  </si>
  <si>
    <t>(Kèm theo Báo cáo số  358/BC-UBND ngày 29  tháng 11 năm 2018 của UBND tỉnh Điện Biên)</t>
  </si>
  <si>
    <t>(Kèm theo Báo cáo số  358  /BC-UBND ngày 29 tháng 11 năm 2018 của UBND tỉnh Điện Biên)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</si>
</sst>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1010000]d/m/yyyy;@"/>
    <numFmt numFmtId="174" formatCode="#,##0.0_);\(#,##0.0\)"/>
    <numFmt numFmtId="175" formatCode="#,##0_ ;\-#,##0\ "/>
    <numFmt numFmtId="176" formatCode="#,##0;[Red]#,##0"/>
    <numFmt numFmtId="177" formatCode="_-* #,##0.0\ _₫_-;\-* #,##0.0\ _₫_-;_-* &quot;-&quot;??\ _₫_-;_-@_-"/>
    <numFmt numFmtId="178" formatCode="_-* #,##0\ _₫_-;\-* #,##0\ _₫_-;_-* &quot;-&quot;??\ _₫_-;_-@_-"/>
    <numFmt numFmtId="179" formatCode="#,##0.0"/>
    <numFmt numFmtId="180" formatCode="#,##0.000"/>
    <numFmt numFmtId="181" formatCode="#,###"/>
    <numFmt numFmtId="182" formatCode="0.0000"/>
    <numFmt numFmtId="183" formatCode="0.000"/>
    <numFmt numFmtId="184" formatCode="0.0"/>
    <numFmt numFmtId="185" formatCode="0.0000000"/>
    <numFmt numFmtId="186" formatCode="0.000000"/>
    <numFmt numFmtId="187" formatCode="0.00000"/>
  </numFmts>
  <fonts count="96">
    <font>
      <sz val="11"/>
      <color theme="1"/>
      <name val="Calibri"/>
      <family val="2"/>
    </font>
    <font>
      <sz val="11"/>
      <color indexed="8"/>
      <name val="Arial"/>
      <family val="2"/>
    </font>
    <font>
      <sz val="11"/>
      <color indexed="8"/>
      <name val="Calibri"/>
      <family val="2"/>
    </font>
    <font>
      <sz val="10"/>
      <name val="Times New Roman"/>
      <family val="1"/>
    </font>
    <font>
      <sz val="14"/>
      <name val="Times New Roman"/>
      <family val="1"/>
    </font>
    <font>
      <sz val="9"/>
      <name val="Tahoma"/>
      <family val="2"/>
    </font>
    <font>
      <b/>
      <sz val="9"/>
      <name val="Tahoma"/>
      <family val="2"/>
    </font>
    <font>
      <sz val="12"/>
      <name val="Times New Roman"/>
      <family val="1"/>
    </font>
    <font>
      <b/>
      <sz val="14"/>
      <name val="Times New Roman"/>
      <family val="1"/>
    </font>
    <font>
      <sz val="10"/>
      <name val="Arial"/>
      <family val="2"/>
    </font>
    <font>
      <b/>
      <i/>
      <sz val="14"/>
      <name val="Times New Roman"/>
      <family val="1"/>
    </font>
    <font>
      <sz val="12"/>
      <name val=".VnTime"/>
      <family val="2"/>
    </font>
    <font>
      <sz val="14"/>
      <name val="Tahoma"/>
      <family val="2"/>
    </font>
    <font>
      <b/>
      <sz val="16"/>
      <name val="Times New Roman"/>
      <family val="1"/>
    </font>
    <font>
      <i/>
      <sz val="14"/>
      <name val="Times New Roman"/>
      <family val="1"/>
    </font>
    <font>
      <i/>
      <sz val="12"/>
      <name val="Times New Roman"/>
      <family val="1"/>
    </font>
    <font>
      <sz val="11"/>
      <name val="Times New Roman"/>
      <family val="1"/>
    </font>
    <font>
      <b/>
      <sz val="12"/>
      <name val="Times New Roman"/>
      <family val="1"/>
    </font>
    <font>
      <b/>
      <i/>
      <sz val="18"/>
      <name val="Times New Roman"/>
      <family val="1"/>
    </font>
    <font>
      <i/>
      <sz val="22"/>
      <name val="Times New Roman"/>
      <family val="1"/>
    </font>
    <font>
      <b/>
      <sz val="18"/>
      <name val="Times New Roman"/>
      <family val="1"/>
    </font>
    <font>
      <b/>
      <sz val="15"/>
      <name val="Times New Roman"/>
      <family val="1"/>
    </font>
    <font>
      <sz val="22"/>
      <name val="Times New Roman"/>
      <family val="1"/>
    </font>
    <font>
      <i/>
      <sz val="18"/>
      <name val="Times New Roman"/>
      <family val="1"/>
    </font>
    <font>
      <i/>
      <sz val="16"/>
      <name val="Times New Roman"/>
      <family val="1"/>
    </font>
    <font>
      <sz val="22"/>
      <color indexed="9"/>
      <name val="Times New Roman"/>
      <family val="1"/>
    </font>
    <font>
      <vertAlign val="superscript"/>
      <sz val="14"/>
      <name val="Times New Roman"/>
      <family val="1"/>
    </font>
    <font>
      <vertAlign val="superscript"/>
      <sz val="14"/>
      <color indexed="10"/>
      <name val="Times New Roman"/>
      <family val="1"/>
    </font>
    <font>
      <sz val="14"/>
      <name val="Arial Narrow"/>
      <family val="2"/>
    </font>
    <font>
      <sz val="13"/>
      <name val="Times New Roman"/>
      <family val="1"/>
    </font>
    <font>
      <sz val="16"/>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name val="Arial"/>
      <family val="2"/>
    </font>
    <font>
      <sz val="14"/>
      <color indexed="10"/>
      <name val="Times New Roman"/>
      <family val="1"/>
    </font>
    <font>
      <sz val="14"/>
      <color indexed="8"/>
      <name val="Times New Roman"/>
      <family val="1"/>
    </font>
    <font>
      <b/>
      <sz val="14"/>
      <color indexed="8"/>
      <name val="Times New Roman"/>
      <family val="1"/>
    </font>
    <font>
      <b/>
      <sz val="14"/>
      <color indexed="12"/>
      <name val="Times New Roman"/>
      <family val="1"/>
    </font>
    <font>
      <b/>
      <sz val="14"/>
      <color indexed="10"/>
      <name val="Times New Roman"/>
      <family val="1"/>
    </font>
    <font>
      <i/>
      <sz val="14"/>
      <color indexed="8"/>
      <name val="Times New Roman"/>
      <family val="1"/>
    </font>
    <font>
      <i/>
      <sz val="14"/>
      <color indexed="12"/>
      <name val="Times New Roman"/>
      <family val="1"/>
    </font>
    <font>
      <sz val="14"/>
      <color indexed="12"/>
      <name val="Times New Roman"/>
      <family val="1"/>
    </font>
    <font>
      <b/>
      <i/>
      <sz val="14"/>
      <color indexed="8"/>
      <name val="Times New Roman"/>
      <family val="1"/>
    </font>
    <font>
      <b/>
      <i/>
      <sz val="14"/>
      <color indexed="10"/>
      <name val="Times New Roman"/>
      <family val="1"/>
    </font>
    <font>
      <i/>
      <sz val="12"/>
      <color indexed="8"/>
      <name val="Times New Roman"/>
      <family val="1"/>
    </font>
    <font>
      <i/>
      <sz val="14"/>
      <color indexed="10"/>
      <name val="Times New Roman"/>
      <family val="1"/>
    </font>
    <font>
      <sz val="12"/>
      <color indexed="8"/>
      <name val="Times New Roman"/>
      <family val="1"/>
    </font>
    <font>
      <sz val="14"/>
      <color indexed="8"/>
      <name val="Arial Narrow"/>
      <family val="2"/>
    </font>
    <font>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name val="Calibri"/>
      <family val="2"/>
    </font>
    <font>
      <sz val="14"/>
      <color rgb="FFFF0000"/>
      <name val="Times New Roman"/>
      <family val="1"/>
    </font>
    <font>
      <sz val="14"/>
      <color theme="1"/>
      <name val="Times New Roman"/>
      <family val="1"/>
    </font>
    <font>
      <b/>
      <sz val="14"/>
      <color theme="1"/>
      <name val="Times New Roman"/>
      <family val="1"/>
    </font>
    <font>
      <b/>
      <sz val="14"/>
      <color rgb="FF0000FF"/>
      <name val="Times New Roman"/>
      <family val="1"/>
    </font>
    <font>
      <b/>
      <sz val="14"/>
      <color rgb="FFFF0000"/>
      <name val="Times New Roman"/>
      <family val="1"/>
    </font>
    <font>
      <i/>
      <sz val="14"/>
      <color theme="1"/>
      <name val="Times New Roman"/>
      <family val="1"/>
    </font>
    <font>
      <i/>
      <sz val="14"/>
      <color rgb="FF0000FF"/>
      <name val="Times New Roman"/>
      <family val="1"/>
    </font>
    <font>
      <sz val="14"/>
      <color rgb="FF0000FF"/>
      <name val="Times New Roman"/>
      <family val="1"/>
    </font>
    <font>
      <b/>
      <i/>
      <sz val="14"/>
      <color theme="1"/>
      <name val="Times New Roman"/>
      <family val="1"/>
    </font>
    <font>
      <b/>
      <i/>
      <sz val="14"/>
      <color rgb="FFFF0000"/>
      <name val="Times New Roman"/>
      <family val="1"/>
    </font>
    <font>
      <i/>
      <sz val="12"/>
      <color theme="1"/>
      <name val="Times New Roman"/>
      <family val="1"/>
    </font>
    <font>
      <i/>
      <sz val="14"/>
      <color rgb="FFFF0000"/>
      <name val="Times New Roman"/>
      <family val="1"/>
    </font>
    <font>
      <sz val="12"/>
      <color theme="1"/>
      <name val="Times New Roman"/>
      <family val="1"/>
    </font>
    <font>
      <sz val="14"/>
      <color theme="1"/>
      <name val="Arial Narrow"/>
      <family val="2"/>
    </font>
    <font>
      <sz val="16"/>
      <color rgb="FFFF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hair"/>
      <bottom style="hair"/>
    </border>
    <border>
      <left style="thin"/>
      <right style="thin"/>
      <top/>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28" borderId="2"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9"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45">
    <xf numFmtId="0" fontId="0" fillId="0" borderId="0" xfId="0" applyFont="1" applyAlignment="1">
      <alignment/>
    </xf>
    <xf numFmtId="1" fontId="3"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shrinkToFit="1"/>
    </xf>
    <xf numFmtId="3" fontId="8" fillId="0" borderId="10" xfId="0" applyNumberFormat="1" applyFont="1" applyFill="1" applyBorder="1" applyAlignment="1">
      <alignment horizontal="right" vertical="center" shrinkToFit="1"/>
    </xf>
    <xf numFmtId="3" fontId="10" fillId="0" borderId="10" xfId="0" applyNumberFormat="1" applyFont="1" applyFill="1" applyBorder="1" applyAlignment="1">
      <alignment horizontal="right" vertical="center" shrinkToFit="1"/>
    </xf>
    <xf numFmtId="3" fontId="8" fillId="0" borderId="10" xfId="0" applyNumberFormat="1" applyFont="1" applyFill="1" applyBorder="1" applyAlignment="1" quotePrefix="1">
      <alignment horizontal="right" vertical="center" wrapText="1"/>
    </xf>
    <xf numFmtId="3" fontId="8" fillId="0" borderId="10"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shrinkToFit="1"/>
    </xf>
    <xf numFmtId="4" fontId="10" fillId="0" borderId="10" xfId="0" applyNumberFormat="1" applyFont="1" applyFill="1" applyBorder="1" applyAlignment="1">
      <alignment horizontal="right" vertical="center" shrinkToFit="1"/>
    </xf>
    <xf numFmtId="0" fontId="8" fillId="0" borderId="10" xfId="62" applyNumberFormat="1" applyFont="1" applyFill="1" applyBorder="1" applyAlignment="1">
      <alignment horizontal="center" vertical="center" wrapText="1"/>
      <protection/>
    </xf>
    <xf numFmtId="3" fontId="8" fillId="0" borderId="10" xfId="62" applyNumberFormat="1" applyFont="1" applyFill="1" applyBorder="1" applyAlignment="1" quotePrefix="1">
      <alignment horizontal="left" vertical="center" wrapText="1"/>
      <protection/>
    </xf>
    <xf numFmtId="0" fontId="8" fillId="0" borderId="10" xfId="62" applyNumberFormat="1" applyFont="1" applyFill="1" applyBorder="1" applyAlignment="1">
      <alignment horizontal="center" vertical="center" wrapText="1"/>
      <protection/>
    </xf>
    <xf numFmtId="3" fontId="8" fillId="0" borderId="10" xfId="62" applyNumberFormat="1" applyFont="1" applyFill="1" applyBorder="1" applyAlignment="1" quotePrefix="1">
      <alignment horizontal="left" vertical="center" wrapText="1"/>
      <protection/>
    </xf>
    <xf numFmtId="3" fontId="8" fillId="0" borderId="10" xfId="0" applyNumberFormat="1" applyFont="1" applyFill="1" applyBorder="1" applyAlignment="1" quotePrefix="1">
      <alignment horizontal="center" vertical="center" wrapText="1"/>
    </xf>
    <xf numFmtId="3" fontId="8" fillId="0" borderId="10" xfId="0" applyNumberFormat="1" applyFont="1" applyFill="1" applyBorder="1" applyAlignment="1" quotePrefix="1">
      <alignment horizontal="right" vertical="center" wrapText="1"/>
    </xf>
    <xf numFmtId="0" fontId="8" fillId="0" borderId="10" xfId="0" applyFont="1" applyFill="1" applyBorder="1" applyAlignment="1">
      <alignment/>
    </xf>
    <xf numFmtId="0" fontId="8" fillId="0" borderId="0" xfId="0" applyFont="1" applyFill="1" applyAlignment="1">
      <alignment/>
    </xf>
    <xf numFmtId="3" fontId="10" fillId="0" borderId="10" xfId="0" applyNumberFormat="1" applyFont="1" applyFill="1" applyBorder="1" applyAlignment="1" quotePrefix="1">
      <alignment horizontal="center" vertical="center" wrapText="1"/>
    </xf>
    <xf numFmtId="3" fontId="10" fillId="0" borderId="10" xfId="0" applyNumberFormat="1" applyFont="1" applyFill="1" applyBorder="1" applyAlignment="1" quotePrefix="1">
      <alignment horizontal="right" vertical="center" wrapText="1"/>
    </xf>
    <xf numFmtId="0" fontId="10" fillId="0" borderId="10" xfId="0" applyFont="1" applyFill="1" applyBorder="1" applyAlignment="1">
      <alignment/>
    </xf>
    <xf numFmtId="3" fontId="10" fillId="0" borderId="10" xfId="0" applyNumberFormat="1" applyFont="1" applyFill="1" applyBorder="1" applyAlignment="1">
      <alignment/>
    </xf>
    <xf numFmtId="0" fontId="10" fillId="0" borderId="0" xfId="0" applyFont="1" applyFill="1" applyAlignment="1">
      <alignment/>
    </xf>
    <xf numFmtId="3" fontId="10" fillId="0" borderId="10" xfId="0" applyNumberFormat="1" applyFont="1" applyFill="1" applyBorder="1" applyAlignment="1">
      <alignment horizontal="right" vertical="center" shrinkToFit="1"/>
    </xf>
    <xf numFmtId="0" fontId="10" fillId="0" borderId="10" xfId="0" applyFont="1" applyFill="1" applyBorder="1" applyAlignment="1">
      <alignment horizontal="right"/>
    </xf>
    <xf numFmtId="179" fontId="8" fillId="0" borderId="10" xfId="0" applyNumberFormat="1" applyFont="1" applyFill="1" applyBorder="1" applyAlignment="1" quotePrefix="1">
      <alignment horizontal="right" vertical="center" wrapText="1"/>
    </xf>
    <xf numFmtId="3" fontId="8" fillId="0" borderId="10" xfId="0" applyNumberFormat="1" applyFont="1" applyFill="1" applyBorder="1" applyAlignment="1">
      <alignment horizontal="right" vertical="center" shrinkToFit="1"/>
    </xf>
    <xf numFmtId="0" fontId="10" fillId="0" borderId="10" xfId="62" applyNumberFormat="1" applyFont="1" applyFill="1" applyBorder="1" applyAlignment="1">
      <alignment horizontal="center" vertical="center" wrapText="1"/>
      <protection/>
    </xf>
    <xf numFmtId="3" fontId="10" fillId="0" borderId="10" xfId="62" applyNumberFormat="1" applyFont="1" applyFill="1" applyBorder="1" applyAlignment="1" quotePrefix="1">
      <alignment horizontal="left" vertical="center" wrapText="1"/>
      <protection/>
    </xf>
    <xf numFmtId="3" fontId="4" fillId="0" borderId="10" xfId="0" applyNumberFormat="1" applyFont="1" applyFill="1" applyBorder="1" applyAlignment="1" quotePrefix="1">
      <alignment horizontal="center" vertical="center" wrapText="1"/>
    </xf>
    <xf numFmtId="0" fontId="4" fillId="0" borderId="0" xfId="0" applyFont="1" applyFill="1" applyAlignment="1">
      <alignment/>
    </xf>
    <xf numFmtId="3" fontId="10" fillId="0" borderId="10" xfId="0" applyNumberFormat="1" applyFont="1" applyFill="1" applyBorder="1" applyAlignment="1">
      <alignment horizontal="right"/>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0" fontId="7" fillId="0" borderId="0" xfId="0" applyFont="1" applyFill="1" applyAlignment="1">
      <alignment/>
    </xf>
    <xf numFmtId="3" fontId="8" fillId="0" borderId="0" xfId="0" applyNumberFormat="1" applyFont="1" applyFill="1" applyAlignment="1">
      <alignment/>
    </xf>
    <xf numFmtId="3" fontId="4" fillId="0" borderId="10" xfId="0" applyNumberFormat="1" applyFont="1" applyFill="1" applyBorder="1" applyAlignment="1" quotePrefix="1">
      <alignment horizontal="right" vertical="center" wrapText="1"/>
    </xf>
    <xf numFmtId="2" fontId="8" fillId="0" borderId="0" xfId="0" applyNumberFormat="1" applyFont="1" applyFill="1" applyAlignment="1">
      <alignment/>
    </xf>
    <xf numFmtId="3" fontId="4" fillId="0" borderId="0" xfId="0" applyNumberFormat="1" applyFont="1" applyFill="1" applyAlignment="1">
      <alignment/>
    </xf>
    <xf numFmtId="3" fontId="14" fillId="0" borderId="10" xfId="0" applyNumberFormat="1" applyFont="1" applyFill="1" applyBorder="1" applyAlignment="1" quotePrefix="1">
      <alignment horizontal="right" vertical="center" wrapText="1"/>
    </xf>
    <xf numFmtId="3" fontId="14" fillId="0" borderId="10" xfId="0" applyNumberFormat="1" applyFont="1" applyFill="1" applyBorder="1" applyAlignment="1">
      <alignment horizontal="right" vertical="center" shrinkToFit="1"/>
    </xf>
    <xf numFmtId="0" fontId="14" fillId="0" borderId="10" xfId="0" applyFont="1" applyFill="1" applyBorder="1" applyAlignment="1">
      <alignment horizontal="right"/>
    </xf>
    <xf numFmtId="0" fontId="14" fillId="0" borderId="0" xfId="0" applyFont="1" applyFill="1" applyAlignment="1">
      <alignment/>
    </xf>
    <xf numFmtId="3" fontId="14" fillId="0" borderId="10" xfId="0" applyNumberFormat="1" applyFont="1" applyFill="1" applyBorder="1" applyAlignment="1" quotePrefix="1">
      <alignment horizontal="center" vertical="center" wrapText="1"/>
    </xf>
    <xf numFmtId="0" fontId="14" fillId="0" borderId="10" xfId="0" applyFont="1" applyFill="1" applyBorder="1" applyAlignment="1">
      <alignment/>
    </xf>
    <xf numFmtId="3" fontId="4" fillId="0" borderId="10" xfId="0" applyNumberFormat="1" applyFont="1" applyFill="1" applyBorder="1" applyAlignment="1" quotePrefix="1">
      <alignment horizontal="right" vertical="center" wrapText="1"/>
    </xf>
    <xf numFmtId="0" fontId="4" fillId="0" borderId="10" xfId="0" applyFont="1" applyFill="1" applyBorder="1" applyAlignment="1">
      <alignment/>
    </xf>
    <xf numFmtId="3" fontId="4" fillId="0" borderId="10" xfId="0" applyNumberFormat="1" applyFont="1" applyFill="1" applyBorder="1" applyAlignment="1">
      <alignment/>
    </xf>
    <xf numFmtId="3" fontId="4" fillId="0" borderId="10" xfId="0" applyNumberFormat="1" applyFont="1" applyFill="1" applyBorder="1" applyAlignment="1" quotePrefix="1">
      <alignment horizontal="left" vertical="center" wrapText="1"/>
    </xf>
    <xf numFmtId="3" fontId="4" fillId="0" borderId="10" xfId="0" applyNumberFormat="1" applyFont="1" applyFill="1" applyBorder="1" applyAlignment="1">
      <alignment horizontal="right" vertical="center" shrinkToFit="1"/>
    </xf>
    <xf numFmtId="0" fontId="8" fillId="0" borderId="10" xfId="0" applyFont="1" applyFill="1" applyBorder="1" applyAlignment="1">
      <alignment horizontal="left" vertical="center" wrapText="1"/>
    </xf>
    <xf numFmtId="3" fontId="8" fillId="0" borderId="0" xfId="0" applyNumberFormat="1" applyFont="1" applyFill="1" applyBorder="1" applyAlignment="1" quotePrefix="1">
      <alignment horizontal="right" vertical="center" wrapText="1"/>
    </xf>
    <xf numFmtId="49" fontId="8" fillId="0" borderId="10" xfId="0" applyNumberFormat="1" applyFont="1" applyFill="1" applyBorder="1" applyAlignment="1" quotePrefix="1">
      <alignment horizontal="center" vertical="center"/>
    </xf>
    <xf numFmtId="1" fontId="8" fillId="0" borderId="10" xfId="0" applyNumberFormat="1" applyFont="1" applyFill="1" applyBorder="1" applyAlignment="1">
      <alignment horizontal="left" vertical="center" wrapText="1"/>
    </xf>
    <xf numFmtId="1" fontId="4" fillId="0"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xf>
    <xf numFmtId="1" fontId="8" fillId="0" borderId="10" xfId="0" applyNumberFormat="1" applyFont="1" applyFill="1" applyBorder="1" applyAlignment="1" quotePrefix="1">
      <alignment horizontal="center" vertical="center" wrapText="1"/>
    </xf>
    <xf numFmtId="1" fontId="4" fillId="0" borderId="10" xfId="0" applyNumberFormat="1"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8" fillId="0" borderId="10" xfId="0" applyFont="1" applyFill="1" applyBorder="1" applyAlignment="1" quotePrefix="1">
      <alignment horizontal="center" vertical="center" wrapText="1"/>
    </xf>
    <xf numFmtId="3" fontId="8" fillId="0" borderId="10" xfId="0" applyNumberFormat="1" applyFont="1" applyFill="1" applyBorder="1" applyAlignment="1">
      <alignment horizontal="center" vertical="center" wrapText="1" shrinkToFit="1"/>
    </xf>
    <xf numFmtId="49" fontId="8"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shrinkToFit="1"/>
    </xf>
    <xf numFmtId="3" fontId="14" fillId="0" borderId="10" xfId="0" applyNumberFormat="1" applyFont="1" applyFill="1" applyBorder="1" applyAlignment="1">
      <alignment horizontal="center" vertical="center" shrinkToFit="1"/>
    </xf>
    <xf numFmtId="49" fontId="10" fillId="0" borderId="10" xfId="0" applyNumberFormat="1" applyFont="1" applyFill="1" applyBorder="1" applyAlignment="1">
      <alignment horizontal="center" vertical="center"/>
    </xf>
    <xf numFmtId="1" fontId="10"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shrinkToFit="1"/>
    </xf>
    <xf numFmtId="1" fontId="10" fillId="0" borderId="10" xfId="0" applyNumberFormat="1" applyFont="1" applyFill="1" applyBorder="1" applyAlignment="1" quotePrefix="1">
      <alignment horizontal="left" vertical="center" wrapText="1"/>
    </xf>
    <xf numFmtId="1" fontId="4" fillId="0" borderId="10" xfId="0" applyNumberFormat="1" applyFont="1" applyFill="1" applyBorder="1" applyAlignment="1" quotePrefix="1">
      <alignment horizontal="left" vertical="center" wrapText="1"/>
    </xf>
    <xf numFmtId="1" fontId="1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right" vertical="center" shrinkToFit="1"/>
    </xf>
    <xf numFmtId="49" fontId="14" fillId="0" borderId="10" xfId="0" applyNumberFormat="1" applyFont="1" applyFill="1" applyBorder="1" applyAlignment="1">
      <alignment horizontal="center" vertical="center"/>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1" fontId="14"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right" vertical="center"/>
    </xf>
    <xf numFmtId="3" fontId="14" fillId="0" borderId="10" xfId="0" applyNumberFormat="1" applyFont="1" applyFill="1" applyBorder="1" applyAlignment="1">
      <alignment horizontal="right" vertical="center" shrinkToFit="1"/>
    </xf>
    <xf numFmtId="3" fontId="14" fillId="0" borderId="10" xfId="0" applyNumberFormat="1"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3" fontId="10" fillId="0" borderId="10" xfId="0" applyNumberFormat="1" applyFont="1" applyFill="1" applyBorder="1" applyAlignment="1">
      <alignment horizontal="center" vertical="center" wrapText="1"/>
    </xf>
    <xf numFmtId="1" fontId="4" fillId="0" borderId="10" xfId="0" applyNumberFormat="1" applyFont="1" applyFill="1" applyBorder="1" applyAlignment="1" quotePrefix="1">
      <alignment horizontal="center" vertical="center"/>
    </xf>
    <xf numFmtId="1" fontId="4" fillId="0" borderId="10" xfId="0" applyNumberFormat="1" applyFont="1" applyFill="1" applyBorder="1" applyAlignment="1">
      <alignment horizontal="left" vertical="center" wrapText="1"/>
    </xf>
    <xf numFmtId="3" fontId="8"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3" fontId="7" fillId="0" borderId="10" xfId="0" applyNumberFormat="1" applyFont="1" applyFill="1" applyBorder="1" applyAlignment="1" quotePrefix="1">
      <alignment horizontal="center" vertical="center" wrapText="1"/>
    </xf>
    <xf numFmtId="180" fontId="4" fillId="0" borderId="10" xfId="0" applyNumberFormat="1" applyFont="1" applyFill="1" applyBorder="1" applyAlignment="1">
      <alignment horizontal="right" vertical="center" shrinkToFit="1"/>
    </xf>
    <xf numFmtId="3" fontId="7" fillId="0" borderId="10" xfId="62" applyNumberFormat="1" applyFont="1" applyFill="1" applyBorder="1" applyAlignment="1" quotePrefix="1">
      <alignment horizontal="center" vertical="center" wrapText="1"/>
      <protection/>
    </xf>
    <xf numFmtId="3" fontId="10" fillId="0" borderId="10" xfId="0" applyNumberFormat="1" applyFont="1" applyFill="1" applyBorder="1" applyAlignment="1" quotePrefix="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1" fontId="10" fillId="0" borderId="10" xfId="0" applyNumberFormat="1" applyFont="1" applyFill="1" applyBorder="1" applyAlignment="1">
      <alignment horizontal="left" vertical="center" wrapText="1"/>
    </xf>
    <xf numFmtId="1"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xf>
    <xf numFmtId="172" fontId="7"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xf>
    <xf numFmtId="3" fontId="8" fillId="0" borderId="10" xfId="0" applyNumberFormat="1" applyFont="1" applyFill="1" applyBorder="1" applyAlignment="1">
      <alignment horizontal="left" vertical="center" wrapText="1"/>
    </xf>
    <xf numFmtId="0" fontId="8" fillId="0" borderId="10" xfId="0" applyFont="1" applyFill="1" applyBorder="1" applyAlignment="1">
      <alignment/>
    </xf>
    <xf numFmtId="0" fontId="8" fillId="0" borderId="10" xfId="0" applyFont="1" applyFill="1" applyBorder="1" applyAlignment="1">
      <alignment horizontal="right"/>
    </xf>
    <xf numFmtId="3" fontId="8" fillId="0" borderId="10" xfId="0" applyNumberFormat="1" applyFont="1" applyFill="1" applyBorder="1" applyAlignment="1">
      <alignment horizontal="right"/>
    </xf>
    <xf numFmtId="0" fontId="8" fillId="0" borderId="10" xfId="0" applyFont="1" applyFill="1" applyBorder="1" applyAlignment="1">
      <alignment horizontal="center"/>
    </xf>
    <xf numFmtId="3" fontId="8" fillId="0" borderId="10" xfId="0" applyNumberFormat="1" applyFont="1" applyFill="1" applyBorder="1" applyAlignment="1">
      <alignment horizontal="right" vertical="center" wrapText="1"/>
    </xf>
    <xf numFmtId="3" fontId="10" fillId="0" borderId="1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xf>
    <xf numFmtId="0" fontId="8" fillId="0" borderId="0" xfId="0" applyFont="1" applyFill="1" applyAlignment="1">
      <alignment/>
    </xf>
    <xf numFmtId="3" fontId="4" fillId="0" borderId="10" xfId="0" applyNumberFormat="1" applyFont="1" applyFill="1" applyBorder="1" applyAlignment="1">
      <alignment horizontal="left" vertical="center" wrapText="1"/>
    </xf>
    <xf numFmtId="3" fontId="14"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xf>
    <xf numFmtId="3" fontId="4" fillId="0" borderId="11" xfId="0" applyNumberFormat="1" applyFont="1" applyFill="1" applyBorder="1" applyAlignment="1">
      <alignment horizontal="left" vertical="center" wrapText="1"/>
    </xf>
    <xf numFmtId="3" fontId="4" fillId="0" borderId="11"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right" vertical="center" wrapText="1"/>
    </xf>
    <xf numFmtId="3" fontId="14" fillId="0" borderId="11"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xf>
    <xf numFmtId="1" fontId="4" fillId="0" borderId="1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2" xfId="0" applyFont="1" applyFill="1" applyBorder="1" applyAlignment="1">
      <alignment horizontal="center"/>
    </xf>
    <xf numFmtId="0" fontId="4" fillId="0" borderId="0" xfId="0" applyFont="1" applyFill="1" applyAlignment="1">
      <alignment horizontal="right"/>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xf>
    <xf numFmtId="0" fontId="4" fillId="0" borderId="10" xfId="0" applyFont="1" applyFill="1" applyBorder="1" applyAlignment="1">
      <alignment horizontal="center"/>
    </xf>
    <xf numFmtId="0" fontId="1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57" applyFont="1" applyFill="1" applyBorder="1" applyAlignment="1">
      <alignment vertical="center" wrapText="1" readingOrder="1"/>
      <protection/>
    </xf>
    <xf numFmtId="0" fontId="10" fillId="0" borderId="10" xfId="57" applyFont="1" applyFill="1" applyBorder="1" applyAlignment="1" quotePrefix="1">
      <alignment vertical="center" wrapText="1" readingOrder="1"/>
      <protection/>
    </xf>
    <xf numFmtId="0" fontId="14" fillId="0" borderId="10" xfId="57" applyFont="1" applyFill="1" applyBorder="1" applyAlignment="1" quotePrefix="1">
      <alignment vertical="center" wrapText="1" readingOrder="1"/>
      <protection/>
    </xf>
    <xf numFmtId="3" fontId="17" fillId="0" borderId="10" xfId="0" applyNumberFormat="1" applyFont="1" applyFill="1" applyBorder="1" applyAlignment="1">
      <alignment horizontal="center" vertical="center" wrapText="1"/>
    </xf>
    <xf numFmtId="3" fontId="8" fillId="0" borderId="10" xfId="0" applyNumberFormat="1" applyFont="1" applyFill="1" applyBorder="1" applyAlignment="1" quotePrefix="1">
      <alignment horizontal="left" vertical="center" wrapText="1"/>
    </xf>
    <xf numFmtId="0" fontId="79" fillId="0" borderId="0" xfId="0" applyFont="1" applyFill="1" applyBorder="1" applyAlignment="1">
      <alignment horizontal="justify" vertical="center" wrapText="1"/>
    </xf>
    <xf numFmtId="0" fontId="79" fillId="0" borderId="0" xfId="0" applyFont="1" applyFill="1" applyAlignment="1">
      <alignment/>
    </xf>
    <xf numFmtId="0" fontId="4" fillId="0" borderId="11" xfId="0"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1" fontId="19" fillId="0" borderId="0" xfId="62" applyNumberFormat="1" applyFont="1" applyFill="1" applyAlignment="1">
      <alignment vertical="center"/>
      <protection/>
    </xf>
    <xf numFmtId="1" fontId="22" fillId="0" borderId="0" xfId="62" applyNumberFormat="1" applyFont="1" applyFill="1" applyAlignment="1">
      <alignment vertical="center"/>
      <protection/>
    </xf>
    <xf numFmtId="1" fontId="25" fillId="0" borderId="0" xfId="62" applyNumberFormat="1" applyFont="1" applyFill="1" applyAlignment="1">
      <alignment vertical="center"/>
      <protection/>
    </xf>
    <xf numFmtId="3" fontId="4" fillId="0" borderId="0" xfId="62" applyNumberFormat="1" applyFont="1" applyBorder="1" applyAlignment="1">
      <alignment horizontal="center" vertical="center" wrapText="1"/>
      <protection/>
    </xf>
    <xf numFmtId="3" fontId="4" fillId="0" borderId="10" xfId="62" applyNumberFormat="1" applyFont="1" applyFill="1" applyBorder="1" applyAlignment="1" quotePrefix="1">
      <alignment horizontal="center" vertical="center" wrapText="1"/>
      <protection/>
    </xf>
    <xf numFmtId="3" fontId="80" fillId="0" borderId="10" xfId="62" applyNumberFormat="1" applyFont="1" applyFill="1" applyBorder="1" applyAlignment="1" quotePrefix="1">
      <alignment horizontal="center" vertical="center" wrapText="1"/>
      <protection/>
    </xf>
    <xf numFmtId="3" fontId="80" fillId="0" borderId="10" xfId="62" applyNumberFormat="1" applyFont="1" applyFill="1" applyBorder="1" applyAlignment="1" quotePrefix="1">
      <alignment horizontal="right" vertical="center" wrapText="1"/>
      <protection/>
    </xf>
    <xf numFmtId="3" fontId="4" fillId="0" borderId="0" xfId="62" applyNumberFormat="1" applyFont="1" applyFill="1" applyBorder="1" applyAlignment="1">
      <alignment vertical="center" wrapText="1"/>
      <protection/>
    </xf>
    <xf numFmtId="3" fontId="81" fillId="0" borderId="10" xfId="0" applyNumberFormat="1" applyFont="1" applyFill="1" applyBorder="1" applyAlignment="1" quotePrefix="1">
      <alignment horizontal="center" vertical="center" wrapText="1"/>
    </xf>
    <xf numFmtId="3" fontId="82" fillId="0" borderId="10" xfId="0" applyNumberFormat="1" applyFont="1" applyFill="1" applyBorder="1" applyAlignment="1" quotePrefix="1">
      <alignment horizontal="center" vertical="center" wrapText="1"/>
    </xf>
    <xf numFmtId="3" fontId="82" fillId="0" borderId="10" xfId="0" applyNumberFormat="1" applyFont="1" applyFill="1" applyBorder="1" applyAlignment="1" quotePrefix="1">
      <alignment horizontal="right" vertical="center" wrapText="1"/>
    </xf>
    <xf numFmtId="3" fontId="83" fillId="0" borderId="10" xfId="0" applyNumberFormat="1" applyFont="1" applyFill="1" applyBorder="1" applyAlignment="1" quotePrefix="1">
      <alignment horizontal="right" vertical="center" wrapText="1"/>
    </xf>
    <xf numFmtId="3" fontId="84" fillId="0" borderId="10" xfId="0" applyNumberFormat="1" applyFont="1" applyFill="1" applyBorder="1" applyAlignment="1" quotePrefix="1">
      <alignment horizontal="right" vertical="center" wrapText="1"/>
    </xf>
    <xf numFmtId="3" fontId="82" fillId="0" borderId="10" xfId="0" applyNumberFormat="1" applyFont="1" applyFill="1" applyBorder="1" applyAlignment="1" quotePrefix="1">
      <alignment horizontal="left" vertical="center" wrapText="1"/>
    </xf>
    <xf numFmtId="1" fontId="82" fillId="0" borderId="10" xfId="0" applyNumberFormat="1" applyFont="1" applyFill="1" applyBorder="1" applyAlignment="1">
      <alignment horizontal="left" vertical="center" wrapText="1"/>
    </xf>
    <xf numFmtId="3" fontId="82" fillId="0" borderId="10" xfId="0" applyNumberFormat="1" applyFont="1" applyFill="1" applyBorder="1" applyAlignment="1">
      <alignment horizontal="center" vertical="center" wrapText="1"/>
    </xf>
    <xf numFmtId="3" fontId="82" fillId="0" borderId="10" xfId="0" applyNumberFormat="1" applyFont="1" applyFill="1" applyBorder="1" applyAlignment="1">
      <alignment horizontal="right" vertical="center" wrapText="1" shrinkToFit="1"/>
    </xf>
    <xf numFmtId="3" fontId="84" fillId="0" borderId="10" xfId="0" applyNumberFormat="1" applyFont="1" applyFill="1" applyBorder="1" applyAlignment="1">
      <alignment horizontal="right" vertical="center" wrapText="1" shrinkToFit="1"/>
    </xf>
    <xf numFmtId="3" fontId="8" fillId="0" borderId="10" xfId="0" applyNumberFormat="1" applyFont="1" applyFill="1" applyBorder="1" applyAlignment="1">
      <alignment horizontal="right" vertical="center" wrapText="1" shrinkToFit="1"/>
    </xf>
    <xf numFmtId="1" fontId="10" fillId="0" borderId="0" xfId="62" applyNumberFormat="1" applyFont="1" applyFill="1" applyAlignment="1">
      <alignment vertical="center"/>
      <protection/>
    </xf>
    <xf numFmtId="3" fontId="81" fillId="0" borderId="10" xfId="0" applyNumberFormat="1" applyFont="1" applyFill="1" applyBorder="1" applyAlignment="1">
      <alignment horizontal="left" vertical="center" wrapText="1"/>
    </xf>
    <xf numFmtId="3" fontId="85" fillId="0" borderId="10" xfId="0" applyNumberFormat="1" applyFont="1" applyFill="1" applyBorder="1" applyAlignment="1">
      <alignment horizontal="center" vertical="center" wrapText="1"/>
    </xf>
    <xf numFmtId="3" fontId="81" fillId="0" borderId="10" xfId="0" applyNumberFormat="1" applyFont="1" applyFill="1" applyBorder="1" applyAlignment="1">
      <alignment horizontal="right" vertical="center" wrapText="1" shrinkToFit="1"/>
    </xf>
    <xf numFmtId="3" fontId="81" fillId="0" borderId="10" xfId="0" applyNumberFormat="1" applyFont="1" applyFill="1" applyBorder="1" applyAlignment="1">
      <alignment horizontal="center" vertical="center" wrapText="1" shrinkToFit="1"/>
    </xf>
    <xf numFmtId="3" fontId="86" fillId="0" borderId="10" xfId="0" applyNumberFormat="1" applyFont="1" applyFill="1" applyBorder="1" applyAlignment="1">
      <alignment horizontal="right" vertical="center" wrapText="1"/>
    </xf>
    <xf numFmtId="3" fontId="87" fillId="0" borderId="10" xfId="0" applyNumberFormat="1" applyFont="1" applyFill="1" applyBorder="1" applyAlignment="1">
      <alignment horizontal="right" vertical="center" wrapText="1" shrinkToFit="1"/>
    </xf>
    <xf numFmtId="3" fontId="4" fillId="0" borderId="10" xfId="62" applyNumberFormat="1" applyFont="1" applyFill="1" applyBorder="1" applyAlignment="1" quotePrefix="1">
      <alignment horizontal="right" vertical="center" wrapText="1"/>
      <protection/>
    </xf>
    <xf numFmtId="3" fontId="85" fillId="0" borderId="10" xfId="0" applyNumberFormat="1" applyFont="1" applyFill="1" applyBorder="1" applyAlignment="1">
      <alignment horizontal="right" vertical="center" wrapText="1"/>
    </xf>
    <xf numFmtId="1" fontId="4" fillId="0" borderId="10" xfId="62" applyNumberFormat="1" applyFont="1" applyFill="1" applyBorder="1" applyAlignment="1">
      <alignment vertical="center"/>
      <protection/>
    </xf>
    <xf numFmtId="3" fontId="80" fillId="0" borderId="10" xfId="0" applyNumberFormat="1" applyFont="1" applyFill="1" applyBorder="1" applyAlignment="1">
      <alignment horizontal="right" vertical="center" wrapText="1" shrinkToFit="1"/>
    </xf>
    <xf numFmtId="3" fontId="4" fillId="0" borderId="10" xfId="0" applyNumberFormat="1" applyFont="1" applyFill="1" applyBorder="1" applyAlignment="1">
      <alignment horizontal="right" vertical="center" wrapText="1" shrinkToFit="1"/>
    </xf>
    <xf numFmtId="1" fontId="4" fillId="0" borderId="0" xfId="62" applyNumberFormat="1" applyFont="1" applyFill="1" applyAlignment="1">
      <alignment vertical="center"/>
      <protection/>
    </xf>
    <xf numFmtId="3" fontId="88" fillId="0" borderId="10" xfId="0" applyNumberFormat="1" applyFont="1" applyFill="1" applyBorder="1" applyAlignment="1" quotePrefix="1">
      <alignment horizontal="center" vertical="center" wrapText="1"/>
    </xf>
    <xf numFmtId="3" fontId="88" fillId="0" borderId="10" xfId="0" applyNumberFormat="1" applyFont="1" applyFill="1" applyBorder="1" applyAlignment="1">
      <alignment horizontal="left" vertical="center" wrapText="1"/>
    </xf>
    <xf numFmtId="3" fontId="88" fillId="0" borderId="10" xfId="0" applyNumberFormat="1" applyFont="1" applyFill="1" applyBorder="1" applyAlignment="1">
      <alignment horizontal="center" vertical="center" wrapText="1"/>
    </xf>
    <xf numFmtId="3" fontId="88" fillId="0" borderId="10" xfId="0" applyNumberFormat="1" applyFont="1" applyFill="1" applyBorder="1" applyAlignment="1">
      <alignment horizontal="right" vertical="center" wrapText="1" shrinkToFit="1"/>
    </xf>
    <xf numFmtId="3" fontId="88" fillId="0" borderId="10" xfId="0" applyNumberFormat="1" applyFont="1" applyFill="1" applyBorder="1" applyAlignment="1">
      <alignment horizontal="center" vertical="center" wrapText="1" shrinkToFit="1"/>
    </xf>
    <xf numFmtId="3" fontId="89" fillId="0" borderId="10" xfId="0" applyNumberFormat="1" applyFont="1" applyFill="1" applyBorder="1" applyAlignment="1">
      <alignment horizontal="right" vertical="center" wrapText="1" shrinkToFit="1"/>
    </xf>
    <xf numFmtId="3" fontId="10" fillId="0" borderId="10" xfId="0" applyNumberFormat="1" applyFont="1" applyFill="1" applyBorder="1" applyAlignment="1">
      <alignment horizontal="right" vertical="center" wrapText="1" shrinkToFit="1"/>
    </xf>
    <xf numFmtId="3" fontId="85" fillId="0" borderId="10" xfId="0" applyNumberFormat="1" applyFont="1" applyFill="1" applyBorder="1" applyAlignment="1" quotePrefix="1">
      <alignment horizontal="center" vertical="center" wrapText="1"/>
    </xf>
    <xf numFmtId="3" fontId="85" fillId="0" borderId="10" xfId="0" applyNumberFormat="1" applyFont="1" applyFill="1" applyBorder="1" applyAlignment="1">
      <alignment horizontal="left" vertical="center" wrapText="1"/>
    </xf>
    <xf numFmtId="3" fontId="90" fillId="0" borderId="10" xfId="0" applyNumberFormat="1" applyFont="1" applyFill="1" applyBorder="1" applyAlignment="1">
      <alignment horizontal="center" vertical="center" wrapText="1"/>
    </xf>
    <xf numFmtId="3" fontId="85" fillId="0" borderId="10" xfId="0" applyNumberFormat="1" applyFont="1" applyFill="1" applyBorder="1" applyAlignment="1">
      <alignment horizontal="center" vertical="center" wrapText="1"/>
    </xf>
    <xf numFmtId="3" fontId="85" fillId="0" borderId="10" xfId="0" applyNumberFormat="1" applyFont="1" applyFill="1" applyBorder="1" applyAlignment="1">
      <alignment horizontal="right" vertical="center" wrapText="1" shrinkToFit="1"/>
    </xf>
    <xf numFmtId="3" fontId="85" fillId="0" borderId="10" xfId="0" applyNumberFormat="1" applyFont="1" applyFill="1" applyBorder="1" applyAlignment="1">
      <alignment horizontal="center" vertical="center" wrapText="1" shrinkToFit="1"/>
    </xf>
    <xf numFmtId="3" fontId="85" fillId="0" borderId="10" xfId="0" applyNumberFormat="1" applyFont="1" applyFill="1" applyBorder="1" applyAlignment="1" quotePrefix="1">
      <alignment horizontal="right" vertical="center" wrapText="1"/>
    </xf>
    <xf numFmtId="3" fontId="88" fillId="0" borderId="10" xfId="0" applyNumberFormat="1" applyFont="1" applyFill="1" applyBorder="1" applyAlignment="1" quotePrefix="1">
      <alignment horizontal="right" vertical="center" wrapText="1"/>
    </xf>
    <xf numFmtId="3" fontId="14" fillId="0" borderId="10" xfId="62" applyNumberFormat="1" applyFont="1" applyFill="1" applyBorder="1" applyAlignment="1" quotePrefix="1">
      <alignment horizontal="right" vertical="center" wrapText="1"/>
      <protection/>
    </xf>
    <xf numFmtId="3" fontId="14" fillId="0" borderId="10" xfId="62" applyNumberFormat="1" applyFont="1" applyFill="1" applyBorder="1" applyAlignment="1" quotePrefix="1">
      <alignment horizontal="center" vertical="center" wrapText="1"/>
      <protection/>
    </xf>
    <xf numFmtId="3" fontId="85" fillId="0" borderId="10" xfId="0" applyNumberFormat="1" applyFont="1" applyFill="1" applyBorder="1" applyAlignment="1">
      <alignment horizontal="right" vertical="center" wrapText="1"/>
    </xf>
    <xf numFmtId="1" fontId="10" fillId="0" borderId="10" xfId="62" applyNumberFormat="1" applyFont="1" applyFill="1" applyBorder="1" applyAlignment="1">
      <alignment vertical="center"/>
      <protection/>
    </xf>
    <xf numFmtId="3" fontId="91" fillId="0" borderId="10" xfId="62" applyNumberFormat="1" applyFont="1" applyFill="1" applyBorder="1" applyAlignment="1" quotePrefix="1">
      <alignment horizontal="right" vertical="center" wrapText="1"/>
      <protection/>
    </xf>
    <xf numFmtId="3" fontId="91" fillId="0" borderId="10" xfId="0" applyNumberFormat="1" applyFont="1" applyFill="1" applyBorder="1" applyAlignment="1">
      <alignment horizontal="right" vertical="center" wrapText="1"/>
    </xf>
    <xf numFmtId="1" fontId="89" fillId="0" borderId="10" xfId="62" applyNumberFormat="1" applyFont="1" applyFill="1" applyBorder="1" applyAlignment="1">
      <alignment vertical="center"/>
      <protection/>
    </xf>
    <xf numFmtId="3" fontId="14" fillId="0" borderId="10" xfId="0" applyNumberFormat="1" applyFont="1" applyFill="1" applyBorder="1" applyAlignment="1">
      <alignment horizontal="right" vertical="center" wrapText="1"/>
    </xf>
    <xf numFmtId="1" fontId="10" fillId="0" borderId="0" xfId="62" applyNumberFormat="1" applyFont="1" applyFill="1" applyAlignment="1">
      <alignment vertical="center"/>
      <protection/>
    </xf>
    <xf numFmtId="3" fontId="85" fillId="0" borderId="10" xfId="0" applyNumberFormat="1" applyFont="1" applyFill="1" applyBorder="1" applyAlignment="1" quotePrefix="1">
      <alignment horizontal="center" vertical="center" wrapText="1"/>
    </xf>
    <xf numFmtId="3" fontId="85" fillId="0" borderId="10" xfId="0" applyNumberFormat="1" applyFont="1" applyFill="1" applyBorder="1" applyAlignment="1">
      <alignment horizontal="left" vertical="center" wrapText="1"/>
    </xf>
    <xf numFmtId="3" fontId="90" fillId="0" borderId="10" xfId="0" applyNumberFormat="1" applyFont="1" applyFill="1" applyBorder="1" applyAlignment="1">
      <alignment horizontal="center" vertical="center" wrapText="1"/>
    </xf>
    <xf numFmtId="3" fontId="85" fillId="0" borderId="10" xfId="0" applyNumberFormat="1" applyFont="1" applyFill="1" applyBorder="1" applyAlignment="1">
      <alignment horizontal="right" vertical="center" wrapText="1" shrinkToFit="1"/>
    </xf>
    <xf numFmtId="3" fontId="85" fillId="0" borderId="10" xfId="0" applyNumberFormat="1" applyFont="1" applyFill="1" applyBorder="1" applyAlignment="1">
      <alignment horizontal="center" vertical="center" wrapText="1" shrinkToFit="1"/>
    </xf>
    <xf numFmtId="3" fontId="88" fillId="0" borderId="10" xfId="0" applyNumberFormat="1" applyFont="1" applyFill="1" applyBorder="1" applyAlignment="1" quotePrefix="1">
      <alignment horizontal="right" vertical="center" wrapText="1"/>
    </xf>
    <xf numFmtId="1" fontId="8" fillId="0" borderId="10" xfId="62" applyNumberFormat="1" applyFont="1" applyFill="1" applyBorder="1" applyAlignment="1">
      <alignment vertical="center"/>
      <protection/>
    </xf>
    <xf numFmtId="1" fontId="8" fillId="0" borderId="10" xfId="62" applyNumberFormat="1" applyFont="1" applyFill="1" applyBorder="1" applyAlignment="1">
      <alignment vertical="center"/>
      <protection/>
    </xf>
    <xf numFmtId="3" fontId="91" fillId="0" borderId="10" xfId="0" applyNumberFormat="1" applyFont="1" applyFill="1" applyBorder="1" applyAlignment="1">
      <alignment horizontal="right" vertical="center" wrapText="1"/>
    </xf>
    <xf numFmtId="1" fontId="89" fillId="0" borderId="10" xfId="62" applyNumberFormat="1" applyFont="1" applyFill="1" applyBorder="1" applyAlignment="1">
      <alignment vertical="center"/>
      <protection/>
    </xf>
    <xf numFmtId="1" fontId="10" fillId="0" borderId="10" xfId="62" applyNumberFormat="1" applyFont="1" applyFill="1" applyBorder="1" applyAlignment="1">
      <alignment vertical="center"/>
      <protection/>
    </xf>
    <xf numFmtId="1" fontId="8" fillId="0" borderId="0" xfId="62" applyNumberFormat="1" applyFont="1" applyFill="1" applyAlignment="1">
      <alignment vertical="center"/>
      <protection/>
    </xf>
    <xf numFmtId="1" fontId="14" fillId="0" borderId="10" xfId="62" applyNumberFormat="1" applyFont="1" applyFill="1" applyBorder="1" applyAlignment="1">
      <alignment vertical="center"/>
      <protection/>
    </xf>
    <xf numFmtId="1" fontId="14" fillId="0" borderId="10" xfId="62" applyNumberFormat="1" applyFont="1" applyFill="1" applyBorder="1" applyAlignment="1">
      <alignment vertical="center"/>
      <protection/>
    </xf>
    <xf numFmtId="1" fontId="14" fillId="0" borderId="0" xfId="62" applyNumberFormat="1" applyFont="1" applyFill="1" applyAlignment="1">
      <alignment vertical="center"/>
      <protection/>
    </xf>
    <xf numFmtId="3" fontId="92" fillId="0" borderId="10" xfId="0" applyNumberFormat="1" applyFont="1" applyFill="1" applyBorder="1" applyAlignment="1">
      <alignment horizontal="center" vertical="center" wrapText="1"/>
    </xf>
    <xf numFmtId="3" fontId="81" fillId="0" borderId="10" xfId="0" applyNumberFormat="1" applyFont="1" applyFill="1" applyBorder="1" applyAlignment="1">
      <alignment horizontal="center" vertical="center" wrapText="1"/>
    </xf>
    <xf numFmtId="3" fontId="81" fillId="0" borderId="10" xfId="0" applyNumberFormat="1" applyFont="1" applyFill="1" applyBorder="1" applyAlignment="1" quotePrefix="1">
      <alignment horizontal="right" vertical="center" wrapText="1"/>
    </xf>
    <xf numFmtId="3" fontId="87" fillId="0" borderId="10" xfId="0" applyNumberFormat="1" applyFont="1" applyFill="1" applyBorder="1" applyAlignment="1">
      <alignment horizontal="right" vertical="center" wrapText="1"/>
    </xf>
    <xf numFmtId="3" fontId="81" fillId="0" borderId="10" xfId="0" applyNumberFormat="1" applyFont="1" applyFill="1" applyBorder="1" applyAlignment="1">
      <alignment horizontal="right" vertical="center" wrapText="1" shrinkToFit="1"/>
    </xf>
    <xf numFmtId="3" fontId="80" fillId="0" borderId="10" xfId="0" applyNumberFormat="1" applyFont="1" applyFill="1" applyBorder="1" applyAlignment="1">
      <alignment horizontal="right" vertical="center" wrapText="1"/>
    </xf>
    <xf numFmtId="3" fontId="4" fillId="0" borderId="10" xfId="62" applyNumberFormat="1" applyFont="1" applyFill="1" applyBorder="1" applyAlignment="1" quotePrefix="1">
      <alignment horizontal="right" vertical="center" wrapText="1"/>
      <protection/>
    </xf>
    <xf numFmtId="3" fontId="4" fillId="0" borderId="10" xfId="0" applyNumberFormat="1" applyFont="1" applyFill="1" applyBorder="1" applyAlignment="1">
      <alignment horizontal="right" vertical="center" wrapText="1"/>
    </xf>
    <xf numFmtId="3" fontId="81" fillId="0" borderId="10" xfId="0" applyNumberFormat="1" applyFont="1" applyFill="1" applyBorder="1" applyAlignment="1">
      <alignment horizontal="right" vertical="center" wrapText="1"/>
    </xf>
    <xf numFmtId="1" fontId="91" fillId="0" borderId="10" xfId="62" applyNumberFormat="1" applyFont="1" applyFill="1" applyBorder="1" applyAlignment="1">
      <alignment vertical="center"/>
      <protection/>
    </xf>
    <xf numFmtId="1" fontId="81" fillId="0" borderId="10" xfId="0" applyNumberFormat="1" applyFont="1" applyFill="1" applyBorder="1" applyAlignment="1">
      <alignment horizontal="left" vertical="center" wrapText="1"/>
    </xf>
    <xf numFmtId="3" fontId="4" fillId="0" borderId="10" xfId="0" applyNumberFormat="1" applyFont="1" applyFill="1" applyBorder="1" applyAlignment="1">
      <alignment horizontal="right" vertical="center" wrapText="1" shrinkToFit="1"/>
    </xf>
    <xf numFmtId="3" fontId="14" fillId="0" borderId="10" xfId="0" applyNumberFormat="1" applyFont="1" applyFill="1" applyBorder="1" applyAlignment="1">
      <alignment horizontal="right" vertical="center" wrapText="1" shrinkToFit="1"/>
    </xf>
    <xf numFmtId="3" fontId="91" fillId="0" borderId="10" xfId="62" applyNumberFormat="1" applyFont="1" applyFill="1" applyBorder="1" applyAlignment="1" quotePrefix="1">
      <alignment horizontal="right" vertical="center" wrapText="1"/>
      <protection/>
    </xf>
    <xf numFmtId="3" fontId="91" fillId="0" borderId="10" xfId="0" applyNumberFormat="1" applyFont="1" applyFill="1" applyBorder="1" applyAlignment="1">
      <alignment horizontal="right" vertical="center" wrapText="1" shrinkToFit="1"/>
    </xf>
    <xf numFmtId="3" fontId="14" fillId="0" borderId="10" xfId="62" applyNumberFormat="1" applyFont="1" applyFill="1" applyBorder="1" applyAlignment="1" quotePrefix="1">
      <alignment horizontal="right" vertical="center" wrapText="1"/>
      <protection/>
    </xf>
    <xf numFmtId="3" fontId="14" fillId="0" borderId="10" xfId="0" applyNumberFormat="1" applyFont="1" applyFill="1" applyBorder="1" applyAlignment="1">
      <alignment horizontal="right" vertical="center" wrapText="1" shrinkToFit="1"/>
    </xf>
    <xf numFmtId="1" fontId="14" fillId="0" borderId="0" xfId="62" applyNumberFormat="1" applyFont="1" applyFill="1" applyAlignment="1">
      <alignment vertical="center"/>
      <protection/>
    </xf>
    <xf numFmtId="1" fontId="81" fillId="0" borderId="10" xfId="0" applyNumberFormat="1" applyFont="1" applyFill="1" applyBorder="1" applyAlignment="1" quotePrefix="1">
      <alignment horizontal="center" vertical="center" wrapText="1"/>
    </xf>
    <xf numFmtId="1" fontId="81" fillId="0" borderId="10" xfId="0" applyNumberFormat="1" applyFont="1" applyFill="1" applyBorder="1" applyAlignment="1">
      <alignment horizontal="center" vertical="center" wrapText="1"/>
    </xf>
    <xf numFmtId="173" fontId="81" fillId="0" borderId="10" xfId="0" applyNumberFormat="1" applyFont="1" applyFill="1" applyBorder="1" applyAlignment="1" quotePrefix="1">
      <alignment horizontal="center" vertical="center" wrapText="1"/>
    </xf>
    <xf numFmtId="3" fontId="81" fillId="0" borderId="10" xfId="0" applyNumberFormat="1" applyFont="1" applyFill="1" applyBorder="1" applyAlignment="1">
      <alignment horizontal="right" vertical="center" wrapText="1"/>
    </xf>
    <xf numFmtId="1" fontId="85" fillId="0" borderId="10" xfId="0" applyNumberFormat="1" applyFont="1" applyFill="1" applyBorder="1" applyAlignment="1">
      <alignment horizontal="center" vertical="center" wrapText="1"/>
    </xf>
    <xf numFmtId="3" fontId="81" fillId="0" borderId="10" xfId="0" applyNumberFormat="1" applyFont="1" applyFill="1" applyBorder="1" applyAlignment="1" quotePrefix="1">
      <alignment horizontal="right" vertical="center" wrapText="1"/>
    </xf>
    <xf numFmtId="3" fontId="91" fillId="0" borderId="10" xfId="0" applyNumberFormat="1" applyFont="1" applyFill="1" applyBorder="1" applyAlignment="1" quotePrefix="1">
      <alignment horizontal="center" vertical="center" wrapText="1"/>
    </xf>
    <xf numFmtId="3" fontId="91" fillId="0" borderId="10" xfId="0" applyNumberFormat="1" applyFont="1" applyFill="1" applyBorder="1" applyAlignment="1">
      <alignment horizontal="left" vertical="center" wrapText="1"/>
    </xf>
    <xf numFmtId="3" fontId="91" fillId="0" borderId="10" xfId="0" applyNumberFormat="1" applyFont="1" applyFill="1" applyBorder="1" applyAlignment="1">
      <alignment horizontal="center" vertical="center" wrapText="1"/>
    </xf>
    <xf numFmtId="3" fontId="91" fillId="0" borderId="10" xfId="0" applyNumberFormat="1" applyFont="1" applyFill="1" applyBorder="1" applyAlignment="1">
      <alignment horizontal="right" vertical="center" wrapText="1" shrinkToFit="1"/>
    </xf>
    <xf numFmtId="3" fontId="91" fillId="0" borderId="10" xfId="0" applyNumberFormat="1" applyFont="1" applyFill="1" applyBorder="1" applyAlignment="1">
      <alignment horizontal="center" vertical="center" wrapText="1" shrinkToFit="1"/>
    </xf>
    <xf numFmtId="3" fontId="91" fillId="0" borderId="10" xfId="0" applyNumberFormat="1" applyFont="1" applyFill="1" applyBorder="1" applyAlignment="1" quotePrefix="1">
      <alignment horizontal="right" vertical="center" wrapText="1"/>
    </xf>
    <xf numFmtId="3" fontId="91" fillId="0" borderId="10" xfId="62" applyNumberFormat="1" applyFont="1" applyFill="1" applyBorder="1" applyAlignment="1" quotePrefix="1">
      <alignment horizontal="center" vertical="center" wrapText="1"/>
      <protection/>
    </xf>
    <xf numFmtId="1" fontId="91" fillId="0" borderId="0" xfId="62" applyNumberFormat="1" applyFont="1" applyFill="1" applyAlignment="1">
      <alignment vertical="center"/>
      <protection/>
    </xf>
    <xf numFmtId="181" fontId="81" fillId="0" borderId="13" xfId="0" applyNumberFormat="1" applyFont="1" applyFill="1" applyBorder="1" applyAlignment="1">
      <alignment vertical="center" wrapText="1"/>
    </xf>
    <xf numFmtId="3" fontId="93" fillId="0" borderId="10" xfId="58" applyNumberFormat="1" applyFont="1" applyFill="1" applyBorder="1" applyAlignment="1">
      <alignment horizontal="right" vertical="center" wrapText="1"/>
      <protection/>
    </xf>
    <xf numFmtId="1" fontId="88" fillId="0" borderId="10" xfId="0" applyNumberFormat="1" applyFont="1" applyFill="1" applyBorder="1" applyAlignment="1" quotePrefix="1">
      <alignment horizontal="left" vertical="center" wrapText="1"/>
    </xf>
    <xf numFmtId="173" fontId="81" fillId="0" borderId="10" xfId="0" applyNumberFormat="1" applyFont="1" applyFill="1" applyBorder="1" applyAlignment="1">
      <alignment horizontal="center" vertical="center" wrapText="1"/>
    </xf>
    <xf numFmtId="3" fontId="87" fillId="0" borderId="10" xfId="0" applyNumberFormat="1" applyFont="1" applyFill="1" applyBorder="1" applyAlignment="1">
      <alignment horizontal="center" vertical="center" wrapText="1" shrinkToFit="1"/>
    </xf>
    <xf numFmtId="1" fontId="8" fillId="0" borderId="10" xfId="62" applyNumberFormat="1" applyFont="1" applyFill="1" applyBorder="1" applyAlignment="1">
      <alignment horizontal="right" vertical="center"/>
      <protection/>
    </xf>
    <xf numFmtId="3" fontId="28" fillId="0" borderId="10" xfId="58" applyNumberFormat="1" applyFont="1" applyFill="1" applyBorder="1" applyAlignment="1">
      <alignment horizontal="right" vertical="center" wrapText="1"/>
      <protection/>
    </xf>
    <xf numFmtId="1" fontId="82" fillId="0" borderId="10" xfId="0" applyNumberFormat="1" applyFont="1" applyFill="1" applyBorder="1" applyAlignment="1">
      <alignment horizontal="center" vertical="center" wrapText="1"/>
    </xf>
    <xf numFmtId="1" fontId="82" fillId="0" borderId="10" xfId="0" applyNumberFormat="1" applyFont="1" applyFill="1" applyBorder="1" applyAlignment="1">
      <alignment horizontal="left" vertical="center" wrapText="1"/>
    </xf>
    <xf numFmtId="3" fontId="82" fillId="0" borderId="10" xfId="0" applyNumberFormat="1" applyFont="1" applyFill="1" applyBorder="1" applyAlignment="1">
      <alignment horizontal="right" vertical="center" wrapText="1"/>
    </xf>
    <xf numFmtId="3" fontId="8" fillId="0" borderId="10" xfId="62" applyNumberFormat="1" applyFont="1" applyFill="1" applyBorder="1" applyAlignment="1" quotePrefix="1">
      <alignment horizontal="right" vertical="center" wrapText="1"/>
      <protection/>
    </xf>
    <xf numFmtId="3" fontId="84" fillId="0" borderId="10" xfId="62" applyNumberFormat="1" applyFont="1" applyFill="1" applyBorder="1" applyAlignment="1" quotePrefix="1">
      <alignment horizontal="right" vertical="center" wrapText="1"/>
      <protection/>
    </xf>
    <xf numFmtId="3" fontId="8" fillId="0" borderId="10" xfId="62" applyNumberFormat="1" applyFont="1" applyFill="1" applyBorder="1" applyAlignment="1" quotePrefix="1">
      <alignment horizontal="right" vertical="center" wrapText="1"/>
      <protection/>
    </xf>
    <xf numFmtId="49" fontId="4" fillId="33" borderId="10" xfId="0" applyNumberFormat="1" applyFont="1" applyFill="1" applyBorder="1" applyAlignment="1">
      <alignment horizontal="center" vertical="center"/>
    </xf>
    <xf numFmtId="1" fontId="4" fillId="33" borderId="10" xfId="0" applyNumberFormat="1" applyFont="1" applyFill="1" applyBorder="1" applyAlignment="1" quotePrefix="1">
      <alignment vertical="center" wrapText="1"/>
    </xf>
    <xf numFmtId="1" fontId="7" fillId="33" borderId="10" xfId="0" applyNumberFormat="1" applyFont="1" applyFill="1" applyBorder="1" applyAlignment="1">
      <alignment horizontal="center" vertical="center" wrapText="1"/>
    </xf>
    <xf numFmtId="1" fontId="29" fillId="33" borderId="10" xfId="0" applyNumberFormat="1" applyFont="1" applyFill="1" applyBorder="1" applyAlignment="1">
      <alignment horizontal="center" vertical="center" wrapText="1"/>
    </xf>
    <xf numFmtId="173" fontId="29" fillId="33" borderId="10" xfId="0" applyNumberFormat="1" applyFont="1" applyFill="1" applyBorder="1" applyAlignment="1" quotePrefix="1">
      <alignment horizontal="center" vertical="center" wrapText="1"/>
    </xf>
    <xf numFmtId="1" fontId="14" fillId="0" borderId="10" xfId="62" applyNumberFormat="1" applyFont="1" applyFill="1" applyBorder="1" applyAlignment="1">
      <alignment horizontal="right" vertical="center"/>
      <protection/>
    </xf>
    <xf numFmtId="1" fontId="4" fillId="33" borderId="10" xfId="0" applyNumberFormat="1" applyFont="1" applyFill="1" applyBorder="1" applyAlignment="1" quotePrefix="1">
      <alignment horizontal="center" vertical="center"/>
    </xf>
    <xf numFmtId="1" fontId="82" fillId="0" borderId="10" xfId="0" applyNumberFormat="1" applyFont="1" applyFill="1" applyBorder="1" applyAlignment="1">
      <alignment horizontal="center" vertical="center" wrapText="1"/>
    </xf>
    <xf numFmtId="3" fontId="84" fillId="0" borderId="10" xfId="0" applyNumberFormat="1" applyFont="1" applyFill="1" applyBorder="1" applyAlignment="1">
      <alignment horizontal="right" vertical="center" wrapText="1"/>
    </xf>
    <xf numFmtId="1" fontId="4" fillId="0" borderId="0" xfId="62" applyNumberFormat="1" applyFont="1" applyFill="1" applyAlignment="1">
      <alignment horizontal="center" vertical="center"/>
      <protection/>
    </xf>
    <xf numFmtId="49" fontId="24" fillId="0" borderId="0" xfId="62" applyNumberFormat="1" applyFont="1" applyFill="1" applyBorder="1" applyAlignment="1" quotePrefix="1">
      <alignment vertical="center"/>
      <protection/>
    </xf>
    <xf numFmtId="49" fontId="30" fillId="0" borderId="0" xfId="62" applyNumberFormat="1" applyFont="1" applyFill="1" applyBorder="1" applyAlignment="1" quotePrefix="1">
      <alignment vertical="center"/>
      <protection/>
    </xf>
    <xf numFmtId="49" fontId="30" fillId="0" borderId="0" xfId="62" applyNumberFormat="1" applyFont="1" applyFill="1" applyBorder="1" applyAlignment="1" quotePrefix="1">
      <alignment horizontal="right" vertical="center"/>
      <protection/>
    </xf>
    <xf numFmtId="49" fontId="94" fillId="0" borderId="0" xfId="62" applyNumberFormat="1" applyFont="1" applyFill="1" applyBorder="1" applyAlignment="1" quotePrefix="1">
      <alignment horizontal="right" vertical="center"/>
      <protection/>
    </xf>
    <xf numFmtId="49" fontId="94" fillId="0" borderId="0" xfId="62" applyNumberFormat="1" applyFont="1" applyFill="1" applyBorder="1" applyAlignment="1" quotePrefix="1">
      <alignment vertical="center"/>
      <protection/>
    </xf>
    <xf numFmtId="1" fontId="80" fillId="0" borderId="0" xfId="62" applyNumberFormat="1" applyFont="1" applyFill="1" applyAlignment="1">
      <alignment vertical="center"/>
      <protection/>
    </xf>
    <xf numFmtId="1" fontId="4" fillId="0" borderId="0" xfId="62" applyNumberFormat="1" applyFont="1" applyFill="1" applyAlignment="1">
      <alignment horizontal="right" vertical="center"/>
      <protection/>
    </xf>
    <xf numFmtId="1" fontId="80" fillId="0" borderId="0" xfId="62" applyNumberFormat="1" applyFont="1" applyFill="1" applyAlignment="1">
      <alignment horizontal="right" vertical="center"/>
      <protection/>
    </xf>
    <xf numFmtId="1" fontId="4" fillId="0" borderId="0" xfId="62" applyNumberFormat="1" applyFont="1" applyFill="1" applyAlignment="1">
      <alignment vertical="center" wrapText="1"/>
      <protection/>
    </xf>
    <xf numFmtId="1" fontId="4" fillId="0" borderId="0" xfId="62" applyNumberFormat="1" applyFont="1" applyFill="1" applyAlignment="1">
      <alignment horizontal="center" vertical="center" wrapText="1"/>
      <protection/>
    </xf>
    <xf numFmtId="0" fontId="87" fillId="0" borderId="10" xfId="0" applyFont="1" applyFill="1" applyBorder="1" applyAlignment="1">
      <alignment/>
    </xf>
    <xf numFmtId="3" fontId="84" fillId="0" borderId="10" xfId="0" applyNumberFormat="1" applyFont="1" applyFill="1" applyBorder="1" applyAlignment="1" quotePrefix="1">
      <alignment horizontal="right" vertical="center" wrapText="1"/>
    </xf>
    <xf numFmtId="2" fontId="7" fillId="0" borderId="0" xfId="0" applyNumberFormat="1" applyFont="1" applyFill="1" applyAlignment="1">
      <alignment/>
    </xf>
    <xf numFmtId="3" fontId="8" fillId="0" borderId="10" xfId="62" applyNumberFormat="1" applyFont="1" applyFill="1" applyBorder="1" applyAlignment="1" quotePrefix="1">
      <alignment horizontal="center" vertical="center" wrapText="1"/>
      <protection/>
    </xf>
    <xf numFmtId="3" fontId="14" fillId="0" borderId="10" xfId="62" applyNumberFormat="1" applyFont="1" applyFill="1" applyBorder="1" applyAlignment="1" quotePrefix="1">
      <alignment horizontal="center" vertical="center" wrapText="1"/>
      <protection/>
    </xf>
    <xf numFmtId="3" fontId="10" fillId="0" borderId="10" xfId="62" applyNumberFormat="1" applyFont="1" applyFill="1" applyBorder="1" applyAlignment="1" quotePrefix="1">
      <alignment horizontal="center" vertical="center" wrapText="1"/>
      <protection/>
    </xf>
    <xf numFmtId="3" fontId="29" fillId="0" borderId="10" xfId="59" applyNumberFormat="1" applyFont="1" applyFill="1" applyBorder="1" applyAlignment="1">
      <alignment horizontal="right" vertical="center" wrapText="1"/>
      <protection/>
    </xf>
    <xf numFmtId="179" fontId="14" fillId="0" borderId="10" xfId="0" applyNumberFormat="1" applyFont="1" applyFill="1" applyBorder="1" applyAlignment="1">
      <alignment horizontal="right" vertical="center" shrinkToFit="1"/>
    </xf>
    <xf numFmtId="178" fontId="4" fillId="0" borderId="0" xfId="41" applyNumberFormat="1" applyFont="1" applyFill="1" applyAlignment="1">
      <alignment/>
    </xf>
    <xf numFmtId="178" fontId="8" fillId="0" borderId="0" xfId="41" applyNumberFormat="1" applyFont="1" applyFill="1" applyAlignment="1">
      <alignment/>
    </xf>
    <xf numFmtId="178" fontId="4" fillId="0" borderId="0" xfId="0" applyNumberFormat="1" applyFont="1" applyFill="1" applyAlignment="1">
      <alignment/>
    </xf>
    <xf numFmtId="0" fontId="8" fillId="0" borderId="0" xfId="0" applyFont="1" applyFill="1" applyAlignment="1">
      <alignment horizontal="center"/>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1" fontId="14" fillId="0" borderId="15" xfId="0" applyNumberFormat="1" applyFont="1" applyFill="1" applyBorder="1" applyAlignment="1">
      <alignment horizontal="right" vertical="center"/>
    </xf>
    <xf numFmtId="1" fontId="13" fillId="0" borderId="0" xfId="0" applyNumberFormat="1" applyFont="1" applyFill="1" applyAlignment="1">
      <alignment horizontal="center" vertical="center" wrapText="1"/>
    </xf>
    <xf numFmtId="0" fontId="10" fillId="0" borderId="0" xfId="0" applyFont="1" applyFill="1" applyAlignment="1">
      <alignment horizontal="right"/>
    </xf>
    <xf numFmtId="1" fontId="14" fillId="0" borderId="0" xfId="0" applyNumberFormat="1" applyFont="1" applyFill="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7" xfId="0" applyFont="1" applyFill="1" applyBorder="1" applyAlignment="1">
      <alignment horizontal="justify" vertical="center" wrapText="1"/>
    </xf>
    <xf numFmtId="0" fontId="79" fillId="0" borderId="0" xfId="0" applyFont="1" applyFill="1" applyBorder="1" applyAlignment="1">
      <alignment horizontal="justify" vertical="center" wrapText="1"/>
    </xf>
    <xf numFmtId="3" fontId="14" fillId="0" borderId="10" xfId="0" applyNumberFormat="1"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1" fontId="18" fillId="0" borderId="0" xfId="62" applyNumberFormat="1" applyFont="1" applyFill="1" applyAlignment="1">
      <alignment horizontal="right" vertical="center"/>
      <protection/>
    </xf>
    <xf numFmtId="1" fontId="20" fillId="0" borderId="0" xfId="62" applyNumberFormat="1" applyFont="1" applyFill="1" applyAlignment="1">
      <alignment horizontal="center" vertical="center"/>
      <protection/>
    </xf>
    <xf numFmtId="1" fontId="21" fillId="0" borderId="0" xfId="62" applyNumberFormat="1" applyFont="1" applyFill="1" applyAlignment="1">
      <alignment horizontal="center" vertical="center"/>
      <protection/>
    </xf>
    <xf numFmtId="1" fontId="23" fillId="0" borderId="0" xfId="62" applyNumberFormat="1" applyFont="1" applyFill="1" applyAlignment="1">
      <alignment horizontal="center" vertical="center" wrapText="1"/>
      <protection/>
    </xf>
    <xf numFmtId="1" fontId="24" fillId="0" borderId="15" xfId="62" applyNumberFormat="1" applyFont="1" applyFill="1" applyBorder="1" applyAlignment="1">
      <alignment horizontal="right" vertical="center"/>
      <protection/>
    </xf>
    <xf numFmtId="3" fontId="4" fillId="0" borderId="10" xfId="62" applyNumberFormat="1" applyFont="1" applyFill="1" applyBorder="1" applyAlignment="1">
      <alignment horizontal="center" vertical="center" wrapText="1"/>
      <protection/>
    </xf>
    <xf numFmtId="3" fontId="14" fillId="0" borderId="10" xfId="62" applyNumberFormat="1" applyFont="1" applyFill="1" applyBorder="1" applyAlignment="1">
      <alignment horizontal="center" vertical="center" wrapText="1"/>
      <protection/>
    </xf>
    <xf numFmtId="3" fontId="4" fillId="0" borderId="11" xfId="62" applyNumberFormat="1" applyFont="1" applyFill="1" applyBorder="1" applyAlignment="1">
      <alignment horizontal="center" vertical="center" wrapText="1"/>
      <protection/>
    </xf>
    <xf numFmtId="3" fontId="4" fillId="0" borderId="12" xfId="62" applyNumberFormat="1" applyFont="1" applyFill="1" applyBorder="1" applyAlignment="1">
      <alignment horizontal="center" vertical="center" wrapText="1"/>
      <protection/>
    </xf>
    <xf numFmtId="3" fontId="14" fillId="0" borderId="10" xfId="62" applyNumberFormat="1" applyFont="1" applyFill="1" applyBorder="1" applyAlignment="1">
      <alignment horizontal="center" vertical="center" wrapText="1"/>
      <protection/>
    </xf>
    <xf numFmtId="3" fontId="4" fillId="0" borderId="10" xfId="62" applyNumberFormat="1" applyFont="1" applyFill="1" applyBorder="1" applyAlignment="1">
      <alignment horizontal="right" vertical="center" wrapText="1"/>
      <protection/>
    </xf>
    <xf numFmtId="3" fontId="4" fillId="0" borderId="10" xfId="62" applyNumberFormat="1" applyFont="1" applyBorder="1" applyAlignment="1">
      <alignment horizontal="center" vertical="center" wrapText="1"/>
      <protection/>
    </xf>
    <xf numFmtId="3" fontId="80" fillId="0" borderId="10" xfId="62" applyNumberFormat="1" applyFont="1" applyFill="1" applyBorder="1" applyAlignment="1">
      <alignment horizontal="center" vertical="center" wrapText="1"/>
      <protection/>
    </xf>
    <xf numFmtId="3" fontId="91" fillId="0" borderId="10" xfId="62" applyNumberFormat="1" applyFont="1" applyFill="1" applyBorder="1" applyAlignment="1">
      <alignment horizontal="center" vertical="center" wrapText="1"/>
      <protection/>
    </xf>
    <xf numFmtId="3" fontId="91" fillId="0" borderId="10" xfId="62" applyNumberFormat="1" applyFont="1" applyFill="1" applyBorder="1" applyAlignment="1">
      <alignment horizontal="center" vertical="center" wrapText="1"/>
      <protection/>
    </xf>
    <xf numFmtId="3" fontId="4" fillId="0" borderId="21" xfId="62" applyNumberFormat="1" applyFont="1" applyFill="1" applyBorder="1" applyAlignment="1">
      <alignment horizontal="center" vertical="center" wrapText="1"/>
      <protection/>
    </xf>
    <xf numFmtId="3" fontId="4" fillId="0" borderId="22" xfId="62" applyNumberFormat="1" applyFont="1" applyFill="1" applyBorder="1" applyAlignment="1">
      <alignment horizontal="center" vertical="center" wrapText="1"/>
      <protection/>
    </xf>
    <xf numFmtId="3" fontId="4" fillId="0" borderId="16" xfId="62" applyNumberFormat="1" applyFont="1" applyFill="1" applyBorder="1" applyAlignment="1">
      <alignment horizontal="center" vertical="center" wrapText="1"/>
      <protection/>
    </xf>
    <xf numFmtId="3" fontId="4" fillId="0" borderId="18" xfId="62" applyNumberFormat="1" applyFont="1" applyFill="1" applyBorder="1" applyAlignment="1">
      <alignment horizontal="center" vertical="center" wrapText="1"/>
      <protection/>
    </xf>
    <xf numFmtId="3" fontId="80" fillId="0" borderId="10" xfId="62" applyNumberFormat="1" applyFont="1" applyFill="1" applyBorder="1" applyAlignment="1">
      <alignment horizontal="right" vertical="center" wrapText="1"/>
      <protection/>
    </xf>
    <xf numFmtId="3" fontId="80" fillId="0" borderId="10" xfId="62" applyNumberFormat="1" applyFont="1" applyBorder="1" applyAlignment="1">
      <alignment horizontal="center" vertical="center" wrapText="1"/>
      <protection/>
    </xf>
    <xf numFmtId="3" fontId="4" fillId="0" borderId="11" xfId="62" applyNumberFormat="1" applyFont="1" applyBorder="1" applyAlignment="1">
      <alignment horizontal="center" vertical="center" wrapText="1"/>
      <protection/>
    </xf>
    <xf numFmtId="3" fontId="4" fillId="0" borderId="14" xfId="62" applyNumberFormat="1" applyFont="1" applyBorder="1" applyAlignment="1">
      <alignment horizontal="center" vertical="center" wrapText="1"/>
      <protection/>
    </xf>
    <xf numFmtId="3" fontId="4" fillId="0" borderId="12" xfId="62" applyNumberFormat="1" applyFont="1" applyBorder="1" applyAlignment="1">
      <alignment horizontal="center" vertical="center" wrapText="1"/>
      <protection/>
    </xf>
    <xf numFmtId="3" fontId="4" fillId="0" borderId="21" xfId="62" applyNumberFormat="1" applyFont="1" applyBorder="1" applyAlignment="1">
      <alignment horizontal="center" vertical="center" wrapText="1"/>
      <protection/>
    </xf>
    <xf numFmtId="3" fontId="4" fillId="0" borderId="23" xfId="62" applyNumberFormat="1" applyFont="1" applyBorder="1" applyAlignment="1">
      <alignment horizontal="center" vertical="center" wrapText="1"/>
      <protection/>
    </xf>
    <xf numFmtId="3" fontId="4" fillId="0" borderId="22" xfId="62" applyNumberFormat="1" applyFont="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10" xfId="43"/>
    <cellStyle name="Comma 2"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xfId="57"/>
    <cellStyle name="Normal 10 8" xfId="58"/>
    <cellStyle name="Normal 10 9" xfId="59"/>
    <cellStyle name="Normal 2" xfId="60"/>
    <cellStyle name="Normal 22" xfId="61"/>
    <cellStyle name="Normal_Bieu mau (CV )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c\AppData\Local\Temp\Vonnuocngoa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iangdtt318a\Public\Documents\KH%202017\Tong%20hop%20bc%20TTg\Y%20kien%20BTC\10899\Giai%20trinh%20BTC%20dia%20phuong%2003.01.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indows\Downloads\BosungVonNSTW%20(2016-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M2 ODA TW B"/>
      <sheetName val="BM3 ODATCTN B"/>
      <sheetName val="BM6 CHUYEN B"/>
      <sheetName val="BM7 GIAN B"/>
      <sheetName val="PLAIII"/>
      <sheetName val="BM2 ODA-TW DP"/>
      <sheetName val="BM3 ODA TCTN DP"/>
      <sheetName val="BM4 NO DP"/>
      <sheetName val="BM5 UNG DP"/>
      <sheetName val="BMB1 TW N (2)"/>
      <sheetName val="BMB1 TW B (2)"/>
      <sheetName val="BMB1 TW DP (2)"/>
      <sheetName val="PLB3"/>
      <sheetName val="BMB2 ODA DP"/>
      <sheetName val="BMB3 ODA TCTN DP"/>
      <sheetName val="BMB4 NO DP"/>
      <sheetName val="Bieu 2 ODA-DP"/>
      <sheetName val="Bieu 9 Chitiet no XDCB NSN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mucquahan"/>
      <sheetName val="Doiung_ODA"/>
      <sheetName val="Vontrongnuoc"/>
      <sheetName val="PhulucII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eu1 TWKH (2)"/>
      <sheetName val="Bieu1 TWKH"/>
      <sheetName val="Bieu1 NSTW-DP"/>
      <sheetName val="Bieu2 ODA-TW"/>
      <sheetName val="B3 ODA(theo trong nuoc)"/>
      <sheetName val="Bieu3thongtinTWKH"/>
      <sheetName val="Bieu4thongtinODA"/>
      <sheetName val="Bieu5chuyengd"/>
      <sheetName val="Bieu6giantiendo"/>
      <sheetName val="Bieu 2 ODA-DP"/>
      <sheetName val="Bieu 9 Chitiet no XDCB NSN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9">
    <tabColor theme="9"/>
  </sheetPr>
  <dimension ref="A1:CF606"/>
  <sheetViews>
    <sheetView showZeros="0" view="pageBreakPreview" zoomScale="60" zoomScaleNormal="55" zoomScalePageLayoutView="0" workbookViewId="0" topLeftCell="A1">
      <selection activeCell="A4" sqref="A4:BZ4"/>
    </sheetView>
  </sheetViews>
  <sheetFormatPr defaultColWidth="9.140625" defaultRowHeight="15" outlineLevelRow="1"/>
  <cols>
    <col min="1" max="1" width="7.8515625" style="29" customWidth="1"/>
    <col min="2" max="2" width="43.57421875" style="29" customWidth="1"/>
    <col min="3" max="3" width="9.7109375" style="29" customWidth="1"/>
    <col min="4" max="4" width="10.421875" style="29" hidden="1" customWidth="1"/>
    <col min="5" max="5" width="10.140625" style="29" customWidth="1"/>
    <col min="6" max="6" width="19.421875" style="29" customWidth="1"/>
    <col min="7" max="7" width="13.00390625" style="129" customWidth="1"/>
    <col min="8" max="8" width="12.57421875" style="129" customWidth="1"/>
    <col min="9" max="9" width="11.421875" style="129" customWidth="1"/>
    <col min="10" max="10" width="12.421875" style="129" customWidth="1"/>
    <col min="11" max="12" width="14.140625" style="129" hidden="1" customWidth="1"/>
    <col min="13" max="13" width="12.8515625" style="129" hidden="1" customWidth="1"/>
    <col min="14" max="14" width="12.421875" style="129" hidden="1" customWidth="1"/>
    <col min="15" max="15" width="9.140625" style="129" hidden="1" customWidth="1"/>
    <col min="16" max="16" width="11.140625" style="129" hidden="1" customWidth="1"/>
    <col min="17" max="18" width="12.140625" style="129" hidden="1" customWidth="1"/>
    <col min="19" max="19" width="11.8515625" style="129" hidden="1" customWidth="1"/>
    <col min="20" max="20" width="11.140625" style="129" hidden="1" customWidth="1"/>
    <col min="21" max="21" width="9.8515625" style="129" hidden="1" customWidth="1"/>
    <col min="22" max="22" width="11.140625" style="129" hidden="1" customWidth="1"/>
    <col min="23" max="23" width="9.8515625" style="129" hidden="1" customWidth="1"/>
    <col min="24" max="25" width="10.28125" style="129" hidden="1" customWidth="1"/>
    <col min="26" max="26" width="14.57421875" style="129" customWidth="1"/>
    <col min="27" max="27" width="10.8515625" style="129" customWidth="1"/>
    <col min="28" max="28" width="10.57421875" style="129" customWidth="1"/>
    <col min="29" max="29" width="12.140625" style="133" hidden="1" customWidth="1"/>
    <col min="30" max="30" width="12.8515625" style="129" customWidth="1"/>
    <col min="31" max="31" width="11.28125" style="129" customWidth="1"/>
    <col min="32" max="32" width="10.8515625" style="129" customWidth="1"/>
    <col min="33" max="33" width="11.00390625" style="129" customWidth="1"/>
    <col min="34" max="34" width="9.00390625" style="129" customWidth="1"/>
    <col min="35" max="35" width="9.57421875" style="129" customWidth="1"/>
    <col min="36" max="36" width="9.8515625" style="129" hidden="1" customWidth="1"/>
    <col min="37" max="37" width="9.7109375" style="129" hidden="1" customWidth="1"/>
    <col min="38" max="38" width="9.00390625" style="129" hidden="1" customWidth="1"/>
    <col min="39" max="40" width="9.57421875" style="129" hidden="1" customWidth="1"/>
    <col min="41" max="41" width="8.421875" style="129" hidden="1" customWidth="1"/>
    <col min="42" max="43" width="11.00390625" style="129" customWidth="1"/>
    <col min="44" max="44" width="10.7109375" style="129" customWidth="1"/>
    <col min="45" max="45" width="11.7109375" style="129" customWidth="1"/>
    <col min="46" max="46" width="11.00390625" style="129" customWidth="1"/>
    <col min="47" max="47" width="11.8515625" style="129" customWidth="1"/>
    <col min="48" max="48" width="11.28125" style="129" hidden="1" customWidth="1"/>
    <col min="49" max="49" width="10.140625" style="129" hidden="1" customWidth="1"/>
    <col min="50" max="50" width="11.140625" style="129" hidden="1" customWidth="1"/>
    <col min="51" max="51" width="11.8515625" style="129" hidden="1" customWidth="1"/>
    <col min="52" max="52" width="9.00390625" style="129" hidden="1" customWidth="1"/>
    <col min="53" max="53" width="11.140625" style="129" hidden="1" customWidth="1"/>
    <col min="54" max="54" width="11.421875" style="129" customWidth="1"/>
    <col min="55" max="55" width="10.00390625" style="129" customWidth="1"/>
    <col min="56" max="56" width="9.421875" style="129" customWidth="1"/>
    <col min="57" max="57" width="11.00390625" style="129" customWidth="1"/>
    <col min="58" max="59" width="9.8515625" style="129" customWidth="1"/>
    <col min="60" max="60" width="13.7109375" style="129" customWidth="1"/>
    <col min="61" max="61" width="9.8515625" style="129" customWidth="1"/>
    <col min="62" max="62" width="10.421875" style="129" customWidth="1"/>
    <col min="63" max="63" width="13.421875" style="129" customWidth="1"/>
    <col min="64" max="64" width="11.421875" style="129" customWidth="1"/>
    <col min="65" max="65" width="9.8515625" style="129" customWidth="1"/>
    <col min="66" max="66" width="12.8515625" style="29" customWidth="1"/>
    <col min="67" max="67" width="11.57421875" style="29" customWidth="1"/>
    <col min="68" max="68" width="10.7109375" style="29" customWidth="1"/>
    <col min="69" max="69" width="11.7109375" style="29" hidden="1" customWidth="1"/>
    <col min="70" max="70" width="10.421875" style="29" hidden="1" customWidth="1"/>
    <col min="71" max="71" width="9.28125" style="29" hidden="1" customWidth="1"/>
    <col min="72" max="72" width="11.28125" style="29" hidden="1" customWidth="1"/>
    <col min="73" max="74" width="9.28125" style="29" hidden="1" customWidth="1"/>
    <col min="75" max="75" width="11.7109375" style="29" hidden="1" customWidth="1"/>
    <col min="76" max="76" width="9.57421875" style="29" hidden="1" customWidth="1"/>
    <col min="77" max="77" width="10.8515625" style="29" hidden="1" customWidth="1"/>
    <col min="78" max="78" width="15.140625" style="29" customWidth="1"/>
    <col min="79" max="79" width="9.140625" style="29" customWidth="1"/>
    <col min="80" max="80" width="13.8515625" style="29" customWidth="1"/>
    <col min="81" max="81" width="18.7109375" style="29" bestFit="1" customWidth="1"/>
    <col min="82" max="83" width="11.00390625" style="29" bestFit="1" customWidth="1"/>
    <col min="84" max="16384" width="9.140625" style="29" customWidth="1"/>
  </cols>
  <sheetData>
    <row r="1" spans="1:78" ht="19.5">
      <c r="A1" s="299" t="s">
        <v>78</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row>
    <row r="2" spans="1:78" ht="18.75">
      <c r="A2" s="293" t="s">
        <v>392</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293"/>
      <c r="BW2" s="293"/>
      <c r="BX2" s="293"/>
      <c r="BY2" s="293"/>
      <c r="BZ2" s="293"/>
    </row>
    <row r="3" spans="1:78" ht="36.75" customHeight="1">
      <c r="A3" s="298" t="s">
        <v>235</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row>
    <row r="4" spans="1:78" ht="28.5" customHeight="1">
      <c r="A4" s="300" t="s">
        <v>393</v>
      </c>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row>
    <row r="5" spans="1:78" ht="22.5" customHeight="1">
      <c r="A5" s="297" t="s">
        <v>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row>
    <row r="6" spans="1:78" ht="45" customHeight="1">
      <c r="A6" s="310" t="s">
        <v>213</v>
      </c>
      <c r="B6" s="310" t="s">
        <v>212</v>
      </c>
      <c r="C6" s="312" t="s">
        <v>1</v>
      </c>
      <c r="D6" s="312" t="s">
        <v>2</v>
      </c>
      <c r="E6" s="312" t="s">
        <v>3</v>
      </c>
      <c r="F6" s="312" t="s">
        <v>52</v>
      </c>
      <c r="G6" s="312"/>
      <c r="H6" s="312"/>
      <c r="I6" s="312" t="s">
        <v>4</v>
      </c>
      <c r="J6" s="312"/>
      <c r="K6" s="312" t="s">
        <v>5</v>
      </c>
      <c r="L6" s="312"/>
      <c r="M6" s="312" t="s">
        <v>6</v>
      </c>
      <c r="N6" s="312"/>
      <c r="O6" s="312"/>
      <c r="P6" s="312"/>
      <c r="Q6" s="312" t="s">
        <v>7</v>
      </c>
      <c r="R6" s="312"/>
      <c r="S6" s="312"/>
      <c r="T6" s="302" t="s">
        <v>209</v>
      </c>
      <c r="U6" s="302"/>
      <c r="V6" s="303"/>
      <c r="W6" s="301" t="s">
        <v>211</v>
      </c>
      <c r="X6" s="302"/>
      <c r="Y6" s="303"/>
      <c r="Z6" s="301" t="s">
        <v>218</v>
      </c>
      <c r="AA6" s="302"/>
      <c r="AB6" s="303"/>
      <c r="AC6" s="312" t="s">
        <v>8</v>
      </c>
      <c r="AD6" s="307" t="s">
        <v>219</v>
      </c>
      <c r="AE6" s="307"/>
      <c r="AF6" s="307"/>
      <c r="AG6" s="307" t="s">
        <v>220</v>
      </c>
      <c r="AH6" s="307"/>
      <c r="AI6" s="307"/>
      <c r="AJ6" s="307" t="s">
        <v>222</v>
      </c>
      <c r="AK6" s="307"/>
      <c r="AL6" s="307"/>
      <c r="AM6" s="307" t="s">
        <v>223</v>
      </c>
      <c r="AN6" s="307"/>
      <c r="AO6" s="307"/>
      <c r="AP6" s="307" t="s">
        <v>221</v>
      </c>
      <c r="AQ6" s="307"/>
      <c r="AR6" s="307"/>
      <c r="AS6" s="307" t="s">
        <v>224</v>
      </c>
      <c r="AT6" s="307"/>
      <c r="AU6" s="307"/>
      <c r="AV6" s="307" t="s">
        <v>225</v>
      </c>
      <c r="AW6" s="307"/>
      <c r="AX6" s="307"/>
      <c r="AY6" s="307" t="s">
        <v>226</v>
      </c>
      <c r="AZ6" s="307"/>
      <c r="BA6" s="307"/>
      <c r="BB6" s="307" t="s">
        <v>227</v>
      </c>
      <c r="BC6" s="307"/>
      <c r="BD6" s="307"/>
      <c r="BE6" s="307" t="s">
        <v>228</v>
      </c>
      <c r="BF6" s="307"/>
      <c r="BG6" s="307"/>
      <c r="BH6" s="307" t="s">
        <v>217</v>
      </c>
      <c r="BI6" s="307"/>
      <c r="BJ6" s="307"/>
      <c r="BK6" s="307" t="s">
        <v>229</v>
      </c>
      <c r="BL6" s="307"/>
      <c r="BM6" s="307"/>
      <c r="BN6" s="301" t="s">
        <v>389</v>
      </c>
      <c r="BO6" s="302"/>
      <c r="BP6" s="302"/>
      <c r="BQ6" s="302"/>
      <c r="BR6" s="302"/>
      <c r="BS6" s="303"/>
      <c r="BT6" s="301" t="s">
        <v>232</v>
      </c>
      <c r="BU6" s="302"/>
      <c r="BV6" s="302"/>
      <c r="BW6" s="302"/>
      <c r="BX6" s="302"/>
      <c r="BY6" s="303"/>
      <c r="BZ6" s="294" t="s">
        <v>8</v>
      </c>
    </row>
    <row r="7" spans="1:78" ht="21" customHeight="1">
      <c r="A7" s="310"/>
      <c r="B7" s="310"/>
      <c r="C7" s="312"/>
      <c r="D7" s="312"/>
      <c r="E7" s="312"/>
      <c r="F7" s="312"/>
      <c r="G7" s="312"/>
      <c r="H7" s="312"/>
      <c r="I7" s="312"/>
      <c r="J7" s="312"/>
      <c r="K7" s="312"/>
      <c r="L7" s="312"/>
      <c r="M7" s="312"/>
      <c r="N7" s="312"/>
      <c r="O7" s="312"/>
      <c r="P7" s="312"/>
      <c r="Q7" s="312"/>
      <c r="R7" s="312"/>
      <c r="S7" s="312"/>
      <c r="T7" s="305"/>
      <c r="U7" s="305"/>
      <c r="V7" s="306"/>
      <c r="W7" s="304"/>
      <c r="X7" s="305"/>
      <c r="Y7" s="306"/>
      <c r="Z7" s="304"/>
      <c r="AA7" s="305"/>
      <c r="AB7" s="306"/>
      <c r="AC7" s="312"/>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4"/>
      <c r="BO7" s="305"/>
      <c r="BP7" s="305"/>
      <c r="BQ7" s="305"/>
      <c r="BR7" s="305"/>
      <c r="BS7" s="306"/>
      <c r="BT7" s="304"/>
      <c r="BU7" s="305"/>
      <c r="BV7" s="305"/>
      <c r="BW7" s="305"/>
      <c r="BX7" s="305"/>
      <c r="BY7" s="306"/>
      <c r="BZ7" s="295"/>
    </row>
    <row r="8" spans="1:78" ht="39" customHeight="1">
      <c r="A8" s="310"/>
      <c r="B8" s="310"/>
      <c r="C8" s="312"/>
      <c r="D8" s="312"/>
      <c r="E8" s="312"/>
      <c r="F8" s="312" t="s">
        <v>9</v>
      </c>
      <c r="G8" s="312" t="s">
        <v>10</v>
      </c>
      <c r="H8" s="312"/>
      <c r="I8" s="312" t="s">
        <v>11</v>
      </c>
      <c r="J8" s="312" t="s">
        <v>12</v>
      </c>
      <c r="K8" s="312" t="s">
        <v>11</v>
      </c>
      <c r="L8" s="312" t="s">
        <v>12</v>
      </c>
      <c r="M8" s="312" t="s">
        <v>11</v>
      </c>
      <c r="N8" s="312" t="s">
        <v>12</v>
      </c>
      <c r="O8" s="312"/>
      <c r="P8" s="312"/>
      <c r="Q8" s="312" t="s">
        <v>11</v>
      </c>
      <c r="R8" s="312" t="s">
        <v>12</v>
      </c>
      <c r="S8" s="312"/>
      <c r="T8" s="307" t="s">
        <v>12</v>
      </c>
      <c r="U8" s="307"/>
      <c r="V8" s="307"/>
      <c r="W8" s="307" t="s">
        <v>12</v>
      </c>
      <c r="X8" s="307"/>
      <c r="Y8" s="307"/>
      <c r="Z8" s="307" t="s">
        <v>12</v>
      </c>
      <c r="AA8" s="307"/>
      <c r="AB8" s="307"/>
      <c r="AC8" s="312"/>
      <c r="AD8" s="307" t="s">
        <v>12</v>
      </c>
      <c r="AE8" s="307"/>
      <c r="AF8" s="307"/>
      <c r="AG8" s="307" t="s">
        <v>12</v>
      </c>
      <c r="AH8" s="307"/>
      <c r="AI8" s="307"/>
      <c r="AJ8" s="307" t="s">
        <v>12</v>
      </c>
      <c r="AK8" s="307"/>
      <c r="AL8" s="307"/>
      <c r="AM8" s="307" t="s">
        <v>12</v>
      </c>
      <c r="AN8" s="307"/>
      <c r="AO8" s="307"/>
      <c r="AP8" s="307" t="s">
        <v>12</v>
      </c>
      <c r="AQ8" s="307"/>
      <c r="AR8" s="307"/>
      <c r="AS8" s="307" t="s">
        <v>12</v>
      </c>
      <c r="AT8" s="307"/>
      <c r="AU8" s="307"/>
      <c r="AV8" s="307" t="s">
        <v>12</v>
      </c>
      <c r="AW8" s="307"/>
      <c r="AX8" s="307"/>
      <c r="AY8" s="307" t="s">
        <v>12</v>
      </c>
      <c r="AZ8" s="307"/>
      <c r="BA8" s="307"/>
      <c r="BB8" s="307" t="s">
        <v>12</v>
      </c>
      <c r="BC8" s="307"/>
      <c r="BD8" s="307"/>
      <c r="BE8" s="307" t="s">
        <v>12</v>
      </c>
      <c r="BF8" s="307"/>
      <c r="BG8" s="307"/>
      <c r="BH8" s="307" t="s">
        <v>12</v>
      </c>
      <c r="BI8" s="307"/>
      <c r="BJ8" s="307"/>
      <c r="BK8" s="307" t="s">
        <v>12</v>
      </c>
      <c r="BL8" s="307"/>
      <c r="BM8" s="307"/>
      <c r="BN8" s="307" t="s">
        <v>388</v>
      </c>
      <c r="BO8" s="307"/>
      <c r="BP8" s="307"/>
      <c r="BQ8" s="307" t="s">
        <v>231</v>
      </c>
      <c r="BR8" s="307"/>
      <c r="BS8" s="307"/>
      <c r="BT8" s="307" t="s">
        <v>230</v>
      </c>
      <c r="BU8" s="307"/>
      <c r="BV8" s="307"/>
      <c r="BW8" s="307" t="s">
        <v>231</v>
      </c>
      <c r="BX8" s="307"/>
      <c r="BY8" s="307"/>
      <c r="BZ8" s="295"/>
    </row>
    <row r="9" spans="1:78" ht="18" customHeight="1">
      <c r="A9" s="310"/>
      <c r="B9" s="310"/>
      <c r="C9" s="312"/>
      <c r="D9" s="312"/>
      <c r="E9" s="312"/>
      <c r="F9" s="312"/>
      <c r="G9" s="312" t="s">
        <v>11</v>
      </c>
      <c r="H9" s="312" t="s">
        <v>15</v>
      </c>
      <c r="I9" s="312"/>
      <c r="J9" s="312"/>
      <c r="K9" s="312"/>
      <c r="L9" s="312"/>
      <c r="M9" s="312"/>
      <c r="N9" s="312" t="s">
        <v>13</v>
      </c>
      <c r="O9" s="315" t="s">
        <v>14</v>
      </c>
      <c r="P9" s="315"/>
      <c r="Q9" s="312"/>
      <c r="R9" s="312" t="s">
        <v>13</v>
      </c>
      <c r="S9" s="315" t="s">
        <v>16</v>
      </c>
      <c r="T9" s="295" t="s">
        <v>13</v>
      </c>
      <c r="U9" s="316" t="s">
        <v>34</v>
      </c>
      <c r="V9" s="317"/>
      <c r="W9" s="295" t="s">
        <v>13</v>
      </c>
      <c r="X9" s="316" t="s">
        <v>34</v>
      </c>
      <c r="Y9" s="317"/>
      <c r="Z9" s="295" t="s">
        <v>13</v>
      </c>
      <c r="AA9" s="316" t="s">
        <v>34</v>
      </c>
      <c r="AB9" s="317"/>
      <c r="AC9" s="312"/>
      <c r="AD9" s="307" t="s">
        <v>13</v>
      </c>
      <c r="AE9" s="308" t="s">
        <v>34</v>
      </c>
      <c r="AF9" s="308"/>
      <c r="AG9" s="307" t="s">
        <v>13</v>
      </c>
      <c r="AH9" s="308" t="s">
        <v>34</v>
      </c>
      <c r="AI9" s="308"/>
      <c r="AJ9" s="307" t="s">
        <v>13</v>
      </c>
      <c r="AK9" s="308" t="s">
        <v>34</v>
      </c>
      <c r="AL9" s="308"/>
      <c r="AM9" s="307" t="s">
        <v>13</v>
      </c>
      <c r="AN9" s="308" t="s">
        <v>34</v>
      </c>
      <c r="AO9" s="308"/>
      <c r="AP9" s="307" t="s">
        <v>13</v>
      </c>
      <c r="AQ9" s="308" t="s">
        <v>34</v>
      </c>
      <c r="AR9" s="308"/>
      <c r="AS9" s="307" t="s">
        <v>13</v>
      </c>
      <c r="AT9" s="308" t="s">
        <v>34</v>
      </c>
      <c r="AU9" s="308"/>
      <c r="AV9" s="307" t="s">
        <v>13</v>
      </c>
      <c r="AW9" s="308" t="s">
        <v>34</v>
      </c>
      <c r="AX9" s="308"/>
      <c r="AY9" s="307" t="s">
        <v>13</v>
      </c>
      <c r="AZ9" s="308" t="s">
        <v>34</v>
      </c>
      <c r="BA9" s="308"/>
      <c r="BB9" s="307" t="s">
        <v>13</v>
      </c>
      <c r="BC9" s="308" t="s">
        <v>34</v>
      </c>
      <c r="BD9" s="308"/>
      <c r="BE9" s="307" t="s">
        <v>13</v>
      </c>
      <c r="BF9" s="309" t="s">
        <v>34</v>
      </c>
      <c r="BG9" s="309"/>
      <c r="BH9" s="307" t="s">
        <v>13</v>
      </c>
      <c r="BI9" s="308" t="s">
        <v>34</v>
      </c>
      <c r="BJ9" s="308"/>
      <c r="BK9" s="307" t="s">
        <v>13</v>
      </c>
      <c r="BL9" s="308" t="s">
        <v>34</v>
      </c>
      <c r="BM9" s="308"/>
      <c r="BN9" s="307" t="s">
        <v>13</v>
      </c>
      <c r="BO9" s="308" t="s">
        <v>34</v>
      </c>
      <c r="BP9" s="308"/>
      <c r="BQ9" s="307" t="s">
        <v>13</v>
      </c>
      <c r="BR9" s="308" t="s">
        <v>34</v>
      </c>
      <c r="BS9" s="308"/>
      <c r="BT9" s="307" t="s">
        <v>13</v>
      </c>
      <c r="BU9" s="308" t="s">
        <v>34</v>
      </c>
      <c r="BV9" s="308"/>
      <c r="BW9" s="307" t="s">
        <v>13</v>
      </c>
      <c r="BX9" s="308" t="s">
        <v>34</v>
      </c>
      <c r="BY9" s="308"/>
      <c r="BZ9" s="295"/>
    </row>
    <row r="10" spans="1:80" s="36" customFormat="1" ht="107.25" customHeight="1">
      <c r="A10" s="311"/>
      <c r="B10" s="311"/>
      <c r="C10" s="312"/>
      <c r="D10" s="312"/>
      <c r="E10" s="312"/>
      <c r="F10" s="312"/>
      <c r="G10" s="312"/>
      <c r="H10" s="312"/>
      <c r="I10" s="312"/>
      <c r="J10" s="312"/>
      <c r="K10" s="312"/>
      <c r="L10" s="312"/>
      <c r="M10" s="312"/>
      <c r="N10" s="312"/>
      <c r="O10" s="34" t="s">
        <v>17</v>
      </c>
      <c r="P10" s="34" t="s">
        <v>18</v>
      </c>
      <c r="Q10" s="312"/>
      <c r="R10" s="312"/>
      <c r="S10" s="315"/>
      <c r="T10" s="296"/>
      <c r="U10" s="33" t="s">
        <v>17</v>
      </c>
      <c r="V10" s="33" t="s">
        <v>18</v>
      </c>
      <c r="W10" s="296"/>
      <c r="X10" s="33" t="s">
        <v>17</v>
      </c>
      <c r="Y10" s="33" t="s">
        <v>18</v>
      </c>
      <c r="Z10" s="296"/>
      <c r="AA10" s="34" t="s">
        <v>233</v>
      </c>
      <c r="AB10" s="34" t="s">
        <v>18</v>
      </c>
      <c r="AC10" s="312"/>
      <c r="AD10" s="307"/>
      <c r="AE10" s="34" t="s">
        <v>233</v>
      </c>
      <c r="AF10" s="34" t="s">
        <v>18</v>
      </c>
      <c r="AG10" s="307"/>
      <c r="AH10" s="34" t="s">
        <v>233</v>
      </c>
      <c r="AI10" s="34" t="s">
        <v>18</v>
      </c>
      <c r="AJ10" s="307"/>
      <c r="AK10" s="35" t="s">
        <v>233</v>
      </c>
      <c r="AL10" s="35" t="s">
        <v>18</v>
      </c>
      <c r="AM10" s="307"/>
      <c r="AN10" s="34" t="s">
        <v>233</v>
      </c>
      <c r="AO10" s="34" t="s">
        <v>18</v>
      </c>
      <c r="AP10" s="307"/>
      <c r="AQ10" s="34" t="s">
        <v>233</v>
      </c>
      <c r="AR10" s="34" t="s">
        <v>18</v>
      </c>
      <c r="AS10" s="307"/>
      <c r="AT10" s="34" t="s">
        <v>233</v>
      </c>
      <c r="AU10" s="34" t="s">
        <v>18</v>
      </c>
      <c r="AV10" s="307"/>
      <c r="AW10" s="34" t="s">
        <v>234</v>
      </c>
      <c r="AX10" s="34" t="s">
        <v>18</v>
      </c>
      <c r="AY10" s="307"/>
      <c r="AZ10" s="34" t="s">
        <v>234</v>
      </c>
      <c r="BA10" s="34" t="s">
        <v>18</v>
      </c>
      <c r="BB10" s="307"/>
      <c r="BC10" s="34" t="s">
        <v>233</v>
      </c>
      <c r="BD10" s="34" t="s">
        <v>18</v>
      </c>
      <c r="BE10" s="307"/>
      <c r="BF10" s="34" t="s">
        <v>233</v>
      </c>
      <c r="BG10" s="34" t="s">
        <v>18</v>
      </c>
      <c r="BH10" s="307"/>
      <c r="BI10" s="33" t="s">
        <v>17</v>
      </c>
      <c r="BJ10" s="33" t="s">
        <v>18</v>
      </c>
      <c r="BK10" s="307"/>
      <c r="BL10" s="34" t="s">
        <v>234</v>
      </c>
      <c r="BM10" s="34" t="s">
        <v>18</v>
      </c>
      <c r="BN10" s="307"/>
      <c r="BO10" s="34" t="s">
        <v>233</v>
      </c>
      <c r="BP10" s="34" t="s">
        <v>18</v>
      </c>
      <c r="BQ10" s="307"/>
      <c r="BR10" s="34" t="s">
        <v>233</v>
      </c>
      <c r="BS10" s="34" t="s">
        <v>18</v>
      </c>
      <c r="BT10" s="307"/>
      <c r="BU10" s="35" t="s">
        <v>233</v>
      </c>
      <c r="BV10" s="35" t="s">
        <v>18</v>
      </c>
      <c r="BW10" s="307"/>
      <c r="BX10" s="34" t="s">
        <v>233</v>
      </c>
      <c r="BY10" s="34" t="s">
        <v>18</v>
      </c>
      <c r="BZ10" s="296"/>
      <c r="CB10" s="284"/>
    </row>
    <row r="11" spans="1:78" ht="24.75" customHeight="1">
      <c r="A11" s="28">
        <v>1</v>
      </c>
      <c r="B11" s="28">
        <v>2</v>
      </c>
      <c r="C11" s="28">
        <v>3</v>
      </c>
      <c r="D11" s="28">
        <v>4</v>
      </c>
      <c r="E11" s="28">
        <v>5</v>
      </c>
      <c r="F11" s="28">
        <v>6</v>
      </c>
      <c r="G11" s="28">
        <v>7</v>
      </c>
      <c r="H11" s="28">
        <v>8</v>
      </c>
      <c r="I11" s="28">
        <v>9</v>
      </c>
      <c r="J11" s="28">
        <v>10</v>
      </c>
      <c r="K11" s="28">
        <v>11</v>
      </c>
      <c r="L11" s="28">
        <v>12</v>
      </c>
      <c r="M11" s="28">
        <v>15</v>
      </c>
      <c r="N11" s="28">
        <v>16</v>
      </c>
      <c r="O11" s="28">
        <v>17</v>
      </c>
      <c r="P11" s="28">
        <v>18</v>
      </c>
      <c r="Q11" s="28">
        <v>19</v>
      </c>
      <c r="R11" s="28">
        <v>20</v>
      </c>
      <c r="S11" s="28">
        <v>21</v>
      </c>
      <c r="T11" s="28">
        <v>28</v>
      </c>
      <c r="U11" s="28">
        <v>29</v>
      </c>
      <c r="V11" s="28">
        <v>30</v>
      </c>
      <c r="W11" s="28"/>
      <c r="X11" s="28"/>
      <c r="Y11" s="28"/>
      <c r="Z11" s="28">
        <v>11</v>
      </c>
      <c r="AA11" s="28">
        <v>12</v>
      </c>
      <c r="AB11" s="28">
        <v>13</v>
      </c>
      <c r="AC11" s="28"/>
      <c r="AD11" s="28">
        <v>14</v>
      </c>
      <c r="AE11" s="28">
        <v>15</v>
      </c>
      <c r="AF11" s="28">
        <v>16</v>
      </c>
      <c r="AG11" s="28">
        <v>17</v>
      </c>
      <c r="AH11" s="28">
        <v>18</v>
      </c>
      <c r="AI11" s="28">
        <v>19</v>
      </c>
      <c r="AJ11" s="28">
        <v>20</v>
      </c>
      <c r="AK11" s="28">
        <v>21</v>
      </c>
      <c r="AL11" s="28">
        <v>22</v>
      </c>
      <c r="AM11" s="28">
        <v>23</v>
      </c>
      <c r="AN11" s="28">
        <v>24</v>
      </c>
      <c r="AO11" s="28">
        <v>25</v>
      </c>
      <c r="AP11" s="28">
        <v>26</v>
      </c>
      <c r="AQ11" s="28">
        <v>27</v>
      </c>
      <c r="AR11" s="28">
        <v>28</v>
      </c>
      <c r="AS11" s="28">
        <v>29</v>
      </c>
      <c r="AT11" s="28">
        <v>30</v>
      </c>
      <c r="AU11" s="28">
        <v>31</v>
      </c>
      <c r="AV11" s="28">
        <v>32</v>
      </c>
      <c r="AW11" s="28">
        <v>33</v>
      </c>
      <c r="AX11" s="28">
        <v>34</v>
      </c>
      <c r="AY11" s="28">
        <v>35</v>
      </c>
      <c r="AZ11" s="28">
        <v>36</v>
      </c>
      <c r="BA11" s="28">
        <v>37</v>
      </c>
      <c r="BB11" s="28">
        <v>38</v>
      </c>
      <c r="BC11" s="28">
        <v>39</v>
      </c>
      <c r="BD11" s="28">
        <v>40</v>
      </c>
      <c r="BE11" s="28">
        <v>41</v>
      </c>
      <c r="BF11" s="28">
        <v>42</v>
      </c>
      <c r="BG11" s="28">
        <v>43</v>
      </c>
      <c r="BH11" s="28">
        <v>44</v>
      </c>
      <c r="BI11" s="28">
        <v>45</v>
      </c>
      <c r="BJ11" s="28">
        <v>46</v>
      </c>
      <c r="BK11" s="28">
        <v>47</v>
      </c>
      <c r="BL11" s="28">
        <v>48</v>
      </c>
      <c r="BM11" s="28">
        <v>49</v>
      </c>
      <c r="BN11" s="28">
        <v>50</v>
      </c>
      <c r="BO11" s="28">
        <v>51</v>
      </c>
      <c r="BP11" s="28">
        <v>52</v>
      </c>
      <c r="BQ11" s="28">
        <v>53</v>
      </c>
      <c r="BR11" s="28">
        <v>54</v>
      </c>
      <c r="BS11" s="28">
        <v>55</v>
      </c>
      <c r="BT11" s="28">
        <v>56</v>
      </c>
      <c r="BU11" s="28">
        <v>57</v>
      </c>
      <c r="BV11" s="28">
        <v>58</v>
      </c>
      <c r="BW11" s="28">
        <v>59</v>
      </c>
      <c r="BX11" s="28">
        <v>60</v>
      </c>
      <c r="BY11" s="28">
        <v>61</v>
      </c>
      <c r="BZ11" s="28">
        <v>62</v>
      </c>
    </row>
    <row r="12" spans="1:83" s="16" customFormat="1" ht="31.5" customHeight="1">
      <c r="A12" s="13"/>
      <c r="B12" s="13" t="s">
        <v>240</v>
      </c>
      <c r="C12" s="14"/>
      <c r="D12" s="14"/>
      <c r="E12" s="14"/>
      <c r="F12" s="14"/>
      <c r="G12" s="14"/>
      <c r="H12" s="14"/>
      <c r="I12" s="14"/>
      <c r="J12" s="14"/>
      <c r="K12" s="14"/>
      <c r="L12" s="14"/>
      <c r="M12" s="14"/>
      <c r="N12" s="14"/>
      <c r="O12" s="14"/>
      <c r="P12" s="14"/>
      <c r="Q12" s="14"/>
      <c r="R12" s="14"/>
      <c r="S12" s="14"/>
      <c r="T12" s="14"/>
      <c r="U12" s="14"/>
      <c r="V12" s="14"/>
      <c r="W12" s="14"/>
      <c r="X12" s="14"/>
      <c r="Y12" s="14"/>
      <c r="Z12" s="14">
        <f>Z13+Z26+Z28</f>
        <v>4266499.2</v>
      </c>
      <c r="AA12" s="14">
        <f>AA13+AA26+AA28</f>
        <v>239400</v>
      </c>
      <c r="AB12" s="14">
        <f>AB13+AB26+AB28</f>
        <v>183528</v>
      </c>
      <c r="AC12" s="14"/>
      <c r="AD12" s="14">
        <f aca="true" t="shared" si="0" ref="AD12:BY12">AD13+AD26+AD28</f>
        <v>649216</v>
      </c>
      <c r="AE12" s="14">
        <f t="shared" si="0"/>
        <v>7000</v>
      </c>
      <c r="AF12" s="14">
        <f t="shared" si="0"/>
        <v>72458</v>
      </c>
      <c r="AG12" s="14">
        <f t="shared" si="0"/>
        <v>581426.866953</v>
      </c>
      <c r="AH12" s="14">
        <f t="shared" si="0"/>
        <v>5499.243</v>
      </c>
      <c r="AI12" s="14">
        <f t="shared" si="0"/>
        <v>52941.589</v>
      </c>
      <c r="AJ12" s="14">
        <f t="shared" si="0"/>
        <v>65521.263381</v>
      </c>
      <c r="AK12" s="14">
        <f t="shared" si="0"/>
        <v>1501</v>
      </c>
      <c r="AL12" s="14">
        <f t="shared" si="0"/>
        <v>0</v>
      </c>
      <c r="AM12" s="14">
        <f t="shared" si="0"/>
        <v>41035.625635000004</v>
      </c>
      <c r="AN12" s="14">
        <f t="shared" si="0"/>
        <v>0</v>
      </c>
      <c r="AO12" s="14">
        <f t="shared" si="0"/>
        <v>0</v>
      </c>
      <c r="AP12" s="14">
        <f t="shared" si="0"/>
        <v>605892.7</v>
      </c>
      <c r="AQ12" s="14">
        <f t="shared" si="0"/>
        <v>32848.65</v>
      </c>
      <c r="AR12" s="14">
        <f t="shared" si="0"/>
        <v>109453</v>
      </c>
      <c r="AS12" s="14">
        <f t="shared" si="0"/>
        <v>558722.7303180001</v>
      </c>
      <c r="AT12" s="14">
        <f t="shared" si="0"/>
        <v>30848.65</v>
      </c>
      <c r="AU12" s="14">
        <f t="shared" si="0"/>
        <v>109453</v>
      </c>
      <c r="AV12" s="24">
        <f t="shared" si="0"/>
        <v>44781.876000000004</v>
      </c>
      <c r="AW12" s="14">
        <f t="shared" si="0"/>
        <v>0</v>
      </c>
      <c r="AX12" s="14">
        <f t="shared" si="0"/>
        <v>0</v>
      </c>
      <c r="AY12" s="24">
        <f t="shared" si="0"/>
        <v>44781.876000000004</v>
      </c>
      <c r="AZ12" s="14">
        <f t="shared" si="0"/>
        <v>0</v>
      </c>
      <c r="BA12" s="14">
        <f t="shared" si="0"/>
        <v>0</v>
      </c>
      <c r="BB12" s="14">
        <f t="shared" si="0"/>
        <v>637730</v>
      </c>
      <c r="BC12" s="14">
        <f t="shared" si="0"/>
        <v>25103</v>
      </c>
      <c r="BD12" s="14">
        <f t="shared" si="0"/>
        <v>11617</v>
      </c>
      <c r="BE12" s="14">
        <f t="shared" si="0"/>
        <v>561033.4</v>
      </c>
      <c r="BF12" s="14">
        <f t="shared" si="0"/>
        <v>22518</v>
      </c>
      <c r="BG12" s="14">
        <f t="shared" si="0"/>
        <v>11617</v>
      </c>
      <c r="BH12" s="14">
        <f t="shared" si="0"/>
        <v>1892838.7</v>
      </c>
      <c r="BI12" s="14">
        <f t="shared" si="0"/>
        <v>64951.65</v>
      </c>
      <c r="BJ12" s="14">
        <f t="shared" si="0"/>
        <v>183528</v>
      </c>
      <c r="BK12" s="14">
        <f>BK13+BK26+BK28</f>
        <v>2373660.5</v>
      </c>
      <c r="BL12" s="14">
        <f t="shared" si="0"/>
        <v>174448.35</v>
      </c>
      <c r="BM12" s="14">
        <f t="shared" si="0"/>
        <v>0</v>
      </c>
      <c r="BN12" s="14">
        <f t="shared" si="0"/>
        <v>928256.206402</v>
      </c>
      <c r="BO12" s="14">
        <f t="shared" si="0"/>
        <v>50321.856402</v>
      </c>
      <c r="BP12" s="14">
        <f t="shared" si="0"/>
        <v>39320</v>
      </c>
      <c r="BQ12" s="14">
        <f t="shared" si="0"/>
        <v>928256.206402</v>
      </c>
      <c r="BR12" s="14">
        <f t="shared" si="0"/>
        <v>50321.856402</v>
      </c>
      <c r="BS12" s="14">
        <f t="shared" si="0"/>
        <v>0</v>
      </c>
      <c r="BT12" s="14">
        <f t="shared" si="0"/>
        <v>883738.793598</v>
      </c>
      <c r="BU12" s="14">
        <f t="shared" si="0"/>
        <v>119090.193598</v>
      </c>
      <c r="BV12" s="14">
        <f t="shared" si="0"/>
        <v>0</v>
      </c>
      <c r="BW12" s="14">
        <f t="shared" si="0"/>
        <v>883738.793598</v>
      </c>
      <c r="BX12" s="14">
        <f t="shared" si="0"/>
        <v>119090.193598</v>
      </c>
      <c r="BY12" s="14">
        <f t="shared" si="0"/>
        <v>0</v>
      </c>
      <c r="BZ12" s="283">
        <f>BH12+BK12</f>
        <v>4266499.2</v>
      </c>
      <c r="CB12" s="14">
        <f>BH12+BK12</f>
        <v>4266499.2</v>
      </c>
      <c r="CC12" s="16">
        <f>BH12/Z12*100</f>
        <v>44.36514836332326</v>
      </c>
      <c r="CD12" s="37">
        <f>BQ12+101108</f>
        <v>1029364.206402</v>
      </c>
      <c r="CE12" s="37">
        <f>BW12+40124+113585</f>
        <v>1037447.793598</v>
      </c>
    </row>
    <row r="13" spans="1:82" ht="40.5" customHeight="1">
      <c r="A13" s="9" t="s">
        <v>19</v>
      </c>
      <c r="B13" s="10" t="s">
        <v>248</v>
      </c>
      <c r="C13" s="38"/>
      <c r="D13" s="38"/>
      <c r="E13" s="38"/>
      <c r="F13" s="38"/>
      <c r="G13" s="38"/>
      <c r="H13" s="38"/>
      <c r="I13" s="38"/>
      <c r="J13" s="38"/>
      <c r="K13" s="38"/>
      <c r="L13" s="38"/>
      <c r="M13" s="38"/>
      <c r="N13" s="38"/>
      <c r="O13" s="38"/>
      <c r="P13" s="38"/>
      <c r="Q13" s="38"/>
      <c r="R13" s="38"/>
      <c r="S13" s="38"/>
      <c r="T13" s="38"/>
      <c r="U13" s="38"/>
      <c r="V13" s="38"/>
      <c r="W13" s="38"/>
      <c r="X13" s="38"/>
      <c r="Y13" s="38"/>
      <c r="Z13" s="14">
        <f>Z14+Z23</f>
        <v>2564268.2</v>
      </c>
      <c r="AA13" s="14">
        <f aca="true" t="shared" si="1" ref="AA13:BE13">AA14+AA23</f>
        <v>108715</v>
      </c>
      <c r="AB13" s="14">
        <f t="shared" si="1"/>
        <v>82964</v>
      </c>
      <c r="AC13" s="14">
        <f t="shared" si="1"/>
        <v>0</v>
      </c>
      <c r="AD13" s="14">
        <f t="shared" si="1"/>
        <v>290043</v>
      </c>
      <c r="AE13" s="14">
        <f t="shared" si="1"/>
        <v>0</v>
      </c>
      <c r="AF13" s="14">
        <f t="shared" si="1"/>
        <v>19516</v>
      </c>
      <c r="AG13" s="14">
        <f t="shared" si="1"/>
        <v>254904.581953</v>
      </c>
      <c r="AH13" s="14">
        <f t="shared" si="1"/>
        <v>0</v>
      </c>
      <c r="AI13" s="14">
        <f t="shared" si="1"/>
        <v>0</v>
      </c>
      <c r="AJ13" s="14">
        <f t="shared" si="1"/>
        <v>32870.263381</v>
      </c>
      <c r="AK13" s="14">
        <f t="shared" si="1"/>
        <v>0</v>
      </c>
      <c r="AL13" s="14">
        <f t="shared" si="1"/>
        <v>0</v>
      </c>
      <c r="AM13" s="14">
        <f t="shared" si="1"/>
        <v>29310.625635000004</v>
      </c>
      <c r="AN13" s="14">
        <f t="shared" si="1"/>
        <v>0</v>
      </c>
      <c r="AO13" s="14">
        <f t="shared" si="1"/>
        <v>0</v>
      </c>
      <c r="AP13" s="14">
        <f t="shared" si="1"/>
        <v>393541.7</v>
      </c>
      <c r="AQ13" s="14">
        <f t="shared" si="1"/>
        <v>32848.65</v>
      </c>
      <c r="AR13" s="14">
        <f t="shared" si="1"/>
        <v>63448</v>
      </c>
      <c r="AS13" s="14">
        <f t="shared" si="1"/>
        <v>360015.910318</v>
      </c>
      <c r="AT13" s="14">
        <f t="shared" si="1"/>
        <v>30848.65</v>
      </c>
      <c r="AU13" s="14">
        <f t="shared" si="1"/>
        <v>63448</v>
      </c>
      <c r="AV13" s="24">
        <f t="shared" si="1"/>
        <v>31608.193</v>
      </c>
      <c r="AW13" s="14">
        <f t="shared" si="1"/>
        <v>0</v>
      </c>
      <c r="AX13" s="14">
        <f t="shared" si="1"/>
        <v>0</v>
      </c>
      <c r="AY13" s="24">
        <f t="shared" si="1"/>
        <v>31608.193</v>
      </c>
      <c r="AZ13" s="14">
        <f t="shared" si="1"/>
        <v>0</v>
      </c>
      <c r="BA13" s="14">
        <f t="shared" si="1"/>
        <v>0</v>
      </c>
      <c r="BB13" s="14">
        <f t="shared" si="1"/>
        <v>414169</v>
      </c>
      <c r="BC13" s="14">
        <f t="shared" si="1"/>
        <v>22585</v>
      </c>
      <c r="BD13" s="14">
        <f t="shared" si="1"/>
        <v>0</v>
      </c>
      <c r="BE13" s="14">
        <f t="shared" si="1"/>
        <v>378572.4</v>
      </c>
      <c r="BF13" s="14">
        <f aca="true" t="shared" si="2" ref="BF13:BY13">BF14+BF23</f>
        <v>20000</v>
      </c>
      <c r="BG13" s="14">
        <f t="shared" si="2"/>
        <v>0</v>
      </c>
      <c r="BH13" s="14">
        <f t="shared" si="2"/>
        <v>1097753.7</v>
      </c>
      <c r="BI13" s="14">
        <f t="shared" si="2"/>
        <v>55433.65</v>
      </c>
      <c r="BJ13" s="14">
        <f t="shared" si="2"/>
        <v>82964</v>
      </c>
      <c r="BK13" s="14">
        <f>BK14+BK23</f>
        <v>1466514.5</v>
      </c>
      <c r="BL13" s="14">
        <f t="shared" si="2"/>
        <v>53281.35</v>
      </c>
      <c r="BM13" s="14">
        <f t="shared" si="2"/>
        <v>0</v>
      </c>
      <c r="BN13" s="14">
        <f t="shared" si="2"/>
        <v>712773.206402</v>
      </c>
      <c r="BO13" s="14">
        <f t="shared" si="2"/>
        <v>44839.856402</v>
      </c>
      <c r="BP13" s="14">
        <f t="shared" si="2"/>
        <v>0</v>
      </c>
      <c r="BQ13" s="14">
        <f t="shared" si="2"/>
        <v>712773.206402</v>
      </c>
      <c r="BR13" s="14">
        <f t="shared" si="2"/>
        <v>44839.856402</v>
      </c>
      <c r="BS13" s="14">
        <f t="shared" si="2"/>
        <v>0</v>
      </c>
      <c r="BT13" s="14">
        <f t="shared" si="2"/>
        <v>469237.793598</v>
      </c>
      <c r="BU13" s="14">
        <f t="shared" si="2"/>
        <v>8324.193597999998</v>
      </c>
      <c r="BV13" s="14">
        <f t="shared" si="2"/>
        <v>0</v>
      </c>
      <c r="BW13" s="14">
        <f t="shared" si="2"/>
        <v>469237.793598</v>
      </c>
      <c r="BX13" s="14">
        <f t="shared" si="2"/>
        <v>8324.193597999998</v>
      </c>
      <c r="BY13" s="14">
        <f t="shared" si="2"/>
        <v>0</v>
      </c>
      <c r="BZ13" s="14"/>
      <c r="CB13" s="14">
        <f>AD14+AP14+BB14+BN14+BT14</f>
        <v>2279764.7</v>
      </c>
      <c r="CC13" s="39">
        <f>BH13/Z13*100</f>
        <v>42.80962888359337</v>
      </c>
      <c r="CD13" s="40">
        <f>CD12+207131</f>
        <v>1236495.206402</v>
      </c>
    </row>
    <row r="14" spans="1:81" ht="40.5" customHeight="1">
      <c r="A14" s="9" t="s">
        <v>246</v>
      </c>
      <c r="B14" s="10" t="s">
        <v>247</v>
      </c>
      <c r="C14" s="38"/>
      <c r="D14" s="38"/>
      <c r="E14" s="38"/>
      <c r="F14" s="38"/>
      <c r="G14" s="38"/>
      <c r="H14" s="38"/>
      <c r="I14" s="38"/>
      <c r="J14" s="38"/>
      <c r="K14" s="38"/>
      <c r="L14" s="38"/>
      <c r="M14" s="38"/>
      <c r="N14" s="38"/>
      <c r="O14" s="38"/>
      <c r="P14" s="38"/>
      <c r="Q14" s="38"/>
      <c r="R14" s="38"/>
      <c r="S14" s="38"/>
      <c r="T14" s="38"/>
      <c r="U14" s="38"/>
      <c r="V14" s="38"/>
      <c r="W14" s="38"/>
      <c r="X14" s="38"/>
      <c r="Y14" s="38"/>
      <c r="Z14" s="14">
        <f aca="true" t="shared" si="3" ref="Z14:BE14">Z15+Z22</f>
        <v>2307841.2</v>
      </c>
      <c r="AA14" s="14">
        <f t="shared" si="3"/>
        <v>108715</v>
      </c>
      <c r="AB14" s="14">
        <f t="shared" si="3"/>
        <v>82964</v>
      </c>
      <c r="AC14" s="14">
        <f t="shared" si="3"/>
        <v>0</v>
      </c>
      <c r="AD14" s="14">
        <f t="shared" si="3"/>
        <v>290043</v>
      </c>
      <c r="AE14" s="14">
        <f t="shared" si="3"/>
        <v>0</v>
      </c>
      <c r="AF14" s="14">
        <f t="shared" si="3"/>
        <v>19516</v>
      </c>
      <c r="AG14" s="14">
        <f t="shared" si="3"/>
        <v>254904.581953</v>
      </c>
      <c r="AH14" s="14">
        <f t="shared" si="3"/>
        <v>0</v>
      </c>
      <c r="AI14" s="14">
        <f t="shared" si="3"/>
        <v>0</v>
      </c>
      <c r="AJ14" s="14">
        <f t="shared" si="3"/>
        <v>32870.263381</v>
      </c>
      <c r="AK14" s="14">
        <f t="shared" si="3"/>
        <v>0</v>
      </c>
      <c r="AL14" s="14">
        <f t="shared" si="3"/>
        <v>0</v>
      </c>
      <c r="AM14" s="14">
        <f t="shared" si="3"/>
        <v>29310.625635000004</v>
      </c>
      <c r="AN14" s="14">
        <f t="shared" si="3"/>
        <v>0</v>
      </c>
      <c r="AO14" s="14">
        <f t="shared" si="3"/>
        <v>0</v>
      </c>
      <c r="AP14" s="14">
        <f t="shared" si="3"/>
        <v>393541.7</v>
      </c>
      <c r="AQ14" s="14">
        <f t="shared" si="3"/>
        <v>32848.65</v>
      </c>
      <c r="AR14" s="14">
        <f t="shared" si="3"/>
        <v>63448</v>
      </c>
      <c r="AS14" s="14">
        <f t="shared" si="3"/>
        <v>360015.910318</v>
      </c>
      <c r="AT14" s="14">
        <f t="shared" si="3"/>
        <v>30848.65</v>
      </c>
      <c r="AU14" s="14">
        <f t="shared" si="3"/>
        <v>63448</v>
      </c>
      <c r="AV14" s="24">
        <f t="shared" si="3"/>
        <v>31608.193</v>
      </c>
      <c r="AW14" s="14">
        <f t="shared" si="3"/>
        <v>0</v>
      </c>
      <c r="AX14" s="14">
        <f t="shared" si="3"/>
        <v>0</v>
      </c>
      <c r="AY14" s="24">
        <f t="shared" si="3"/>
        <v>31608.193</v>
      </c>
      <c r="AZ14" s="14">
        <f t="shared" si="3"/>
        <v>0</v>
      </c>
      <c r="BA14" s="14">
        <f t="shared" si="3"/>
        <v>0</v>
      </c>
      <c r="BB14" s="14">
        <f t="shared" si="3"/>
        <v>414169</v>
      </c>
      <c r="BC14" s="14">
        <f t="shared" si="3"/>
        <v>22585</v>
      </c>
      <c r="BD14" s="14">
        <f t="shared" si="3"/>
        <v>0</v>
      </c>
      <c r="BE14" s="14">
        <f t="shared" si="3"/>
        <v>378572.4</v>
      </c>
      <c r="BF14" s="14">
        <f aca="true" t="shared" si="4" ref="BF14:BY14">BF15+BF22</f>
        <v>20000</v>
      </c>
      <c r="BG14" s="14">
        <f t="shared" si="4"/>
        <v>0</v>
      </c>
      <c r="BH14" s="14">
        <f t="shared" si="4"/>
        <v>1097753.7</v>
      </c>
      <c r="BI14" s="14">
        <f t="shared" si="4"/>
        <v>55433.65</v>
      </c>
      <c r="BJ14" s="14">
        <f t="shared" si="4"/>
        <v>82964</v>
      </c>
      <c r="BK14" s="14">
        <f t="shared" si="4"/>
        <v>1210087.5</v>
      </c>
      <c r="BL14" s="14">
        <f t="shared" si="4"/>
        <v>53281.35</v>
      </c>
      <c r="BM14" s="14">
        <f t="shared" si="4"/>
        <v>0</v>
      </c>
      <c r="BN14" s="14">
        <f t="shared" si="4"/>
        <v>712773.206402</v>
      </c>
      <c r="BO14" s="14">
        <f t="shared" si="4"/>
        <v>44839.856402</v>
      </c>
      <c r="BP14" s="14">
        <f t="shared" si="4"/>
        <v>0</v>
      </c>
      <c r="BQ14" s="14">
        <f t="shared" si="4"/>
        <v>712773.206402</v>
      </c>
      <c r="BR14" s="14">
        <f t="shared" si="4"/>
        <v>44839.856402</v>
      </c>
      <c r="BS14" s="14">
        <f t="shared" si="4"/>
        <v>0</v>
      </c>
      <c r="BT14" s="14">
        <f t="shared" si="4"/>
        <v>469237.793598</v>
      </c>
      <c r="BU14" s="14">
        <f t="shared" si="4"/>
        <v>8324.193597999998</v>
      </c>
      <c r="BV14" s="14">
        <f t="shared" si="4"/>
        <v>0</v>
      </c>
      <c r="BW14" s="14">
        <f t="shared" si="4"/>
        <v>469237.793598</v>
      </c>
      <c r="BX14" s="14">
        <f t="shared" si="4"/>
        <v>8324.193597999998</v>
      </c>
      <c r="BY14" s="14">
        <f t="shared" si="4"/>
        <v>0</v>
      </c>
      <c r="BZ14" s="14"/>
      <c r="CC14" s="39"/>
    </row>
    <row r="15" spans="1:80" s="16" customFormat="1" ht="39" customHeight="1">
      <c r="A15" s="11" t="s">
        <v>20</v>
      </c>
      <c r="B15" s="12" t="s">
        <v>238</v>
      </c>
      <c r="C15" s="14"/>
      <c r="D15" s="14"/>
      <c r="E15" s="14"/>
      <c r="F15" s="14"/>
      <c r="G15" s="14"/>
      <c r="H15" s="14"/>
      <c r="I15" s="14"/>
      <c r="J15" s="14"/>
      <c r="K15" s="14"/>
      <c r="L15" s="14"/>
      <c r="M15" s="14"/>
      <c r="N15" s="14"/>
      <c r="O15" s="14"/>
      <c r="P15" s="14"/>
      <c r="Q15" s="14"/>
      <c r="R15" s="14"/>
      <c r="S15" s="14"/>
      <c r="T15" s="14"/>
      <c r="U15" s="14"/>
      <c r="V15" s="14"/>
      <c r="W15" s="14"/>
      <c r="X15" s="14"/>
      <c r="Y15" s="14"/>
      <c r="Z15" s="14">
        <f aca="true" t="shared" si="5" ref="Z15:AU15">Z16+Z21</f>
        <v>1381651.2</v>
      </c>
      <c r="AA15" s="14">
        <f t="shared" si="5"/>
        <v>108715</v>
      </c>
      <c r="AB15" s="14">
        <f t="shared" si="5"/>
        <v>19516</v>
      </c>
      <c r="AC15" s="14">
        <f t="shared" si="5"/>
        <v>0</v>
      </c>
      <c r="AD15" s="14">
        <f t="shared" si="5"/>
        <v>250143</v>
      </c>
      <c r="AE15" s="14">
        <f t="shared" si="5"/>
        <v>0</v>
      </c>
      <c r="AF15" s="14">
        <f t="shared" si="5"/>
        <v>19516</v>
      </c>
      <c r="AG15" s="14">
        <f t="shared" si="5"/>
        <v>217824.966715</v>
      </c>
      <c r="AH15" s="14">
        <f t="shared" si="5"/>
        <v>0</v>
      </c>
      <c r="AI15" s="14">
        <f t="shared" si="5"/>
        <v>0</v>
      </c>
      <c r="AJ15" s="14">
        <f t="shared" si="5"/>
        <v>30034.263381</v>
      </c>
      <c r="AK15" s="14">
        <f t="shared" si="5"/>
        <v>0</v>
      </c>
      <c r="AL15" s="14">
        <f t="shared" si="5"/>
        <v>0</v>
      </c>
      <c r="AM15" s="14">
        <f t="shared" si="5"/>
        <v>27759.625635000004</v>
      </c>
      <c r="AN15" s="14">
        <f t="shared" si="5"/>
        <v>0</v>
      </c>
      <c r="AO15" s="14">
        <f t="shared" si="5"/>
        <v>0</v>
      </c>
      <c r="AP15" s="14">
        <f t="shared" si="5"/>
        <v>245391.7</v>
      </c>
      <c r="AQ15" s="14">
        <f t="shared" si="5"/>
        <v>32848.65</v>
      </c>
      <c r="AR15" s="14">
        <f t="shared" si="5"/>
        <v>0</v>
      </c>
      <c r="AS15" s="14">
        <f t="shared" si="5"/>
        <v>215765.598343</v>
      </c>
      <c r="AT15" s="14">
        <f t="shared" si="5"/>
        <v>30848.65</v>
      </c>
      <c r="AU15" s="14">
        <f t="shared" si="5"/>
        <v>0</v>
      </c>
      <c r="AV15" s="24">
        <v>27708.505</v>
      </c>
      <c r="AW15" s="14">
        <f>AW16+AW21</f>
        <v>0</v>
      </c>
      <c r="AX15" s="14">
        <f>AX16+AX21</f>
        <v>0</v>
      </c>
      <c r="AY15" s="24">
        <f>AV15</f>
        <v>27708.505</v>
      </c>
      <c r="AZ15" s="14">
        <f aca="true" t="shared" si="6" ref="AZ15:BJ15">AZ16+AZ21</f>
        <v>0</v>
      </c>
      <c r="BA15" s="14">
        <f t="shared" si="6"/>
        <v>0</v>
      </c>
      <c r="BB15" s="14">
        <f t="shared" si="6"/>
        <v>273069</v>
      </c>
      <c r="BC15" s="14">
        <f t="shared" si="6"/>
        <v>22585</v>
      </c>
      <c r="BD15" s="14">
        <f t="shared" si="6"/>
        <v>0</v>
      </c>
      <c r="BE15" s="14">
        <f t="shared" si="6"/>
        <v>251582.40000000002</v>
      </c>
      <c r="BF15" s="14">
        <f t="shared" si="6"/>
        <v>20000</v>
      </c>
      <c r="BG15" s="14">
        <f t="shared" si="6"/>
        <v>0</v>
      </c>
      <c r="BH15" s="14">
        <f>BH16+BH21</f>
        <v>768603.7</v>
      </c>
      <c r="BI15" s="14">
        <f t="shared" si="6"/>
        <v>55433.65</v>
      </c>
      <c r="BJ15" s="14">
        <f t="shared" si="6"/>
        <v>19516</v>
      </c>
      <c r="BK15" s="25">
        <f>Z15-BH15</f>
        <v>613047.5</v>
      </c>
      <c r="BL15" s="25">
        <f>AA15-BI15</f>
        <v>53281.35</v>
      </c>
      <c r="BM15" s="25">
        <f>AB15-BJ15</f>
        <v>0</v>
      </c>
      <c r="BN15" s="14">
        <f>BN16+BN21</f>
        <v>473123.20640200004</v>
      </c>
      <c r="BO15" s="14">
        <f>BO16+BO21</f>
        <v>44839.856402</v>
      </c>
      <c r="BP15" s="14">
        <f aca="true" t="shared" si="7" ref="BP15:BY15">BP16+BP21</f>
        <v>0</v>
      </c>
      <c r="BQ15" s="14">
        <f t="shared" si="7"/>
        <v>473123.20640200004</v>
      </c>
      <c r="BR15" s="14">
        <f t="shared" si="7"/>
        <v>44839.856402</v>
      </c>
      <c r="BS15" s="14">
        <f t="shared" si="7"/>
        <v>0</v>
      </c>
      <c r="BT15" s="14">
        <f t="shared" si="7"/>
        <v>111847.79359800002</v>
      </c>
      <c r="BU15" s="14">
        <f t="shared" si="7"/>
        <v>8324.193597999998</v>
      </c>
      <c r="BV15" s="14">
        <f t="shared" si="7"/>
        <v>0</v>
      </c>
      <c r="BW15" s="14">
        <f t="shared" si="7"/>
        <v>111847.79359800002</v>
      </c>
      <c r="BX15" s="14">
        <f t="shared" si="7"/>
        <v>8324.193597999998</v>
      </c>
      <c r="BY15" s="14">
        <f t="shared" si="7"/>
        <v>0</v>
      </c>
      <c r="BZ15" s="14"/>
      <c r="CB15" s="14" t="e">
        <f>CB16+CB21</f>
        <v>#REF!</v>
      </c>
    </row>
    <row r="16" spans="1:80" s="21" customFormat="1" ht="39" customHeight="1">
      <c r="A16" s="135">
        <v>1</v>
      </c>
      <c r="B16" s="136" t="s">
        <v>249</v>
      </c>
      <c r="C16" s="18"/>
      <c r="D16" s="18"/>
      <c r="E16" s="18"/>
      <c r="F16" s="18"/>
      <c r="G16" s="18"/>
      <c r="H16" s="18"/>
      <c r="I16" s="18"/>
      <c r="J16" s="18"/>
      <c r="K16" s="18"/>
      <c r="L16" s="18"/>
      <c r="M16" s="18"/>
      <c r="N16" s="18"/>
      <c r="O16" s="18"/>
      <c r="P16" s="18"/>
      <c r="Q16" s="18"/>
      <c r="R16" s="18"/>
      <c r="S16" s="18"/>
      <c r="T16" s="18"/>
      <c r="U16" s="18"/>
      <c r="V16" s="18"/>
      <c r="W16" s="18"/>
      <c r="X16" s="18"/>
      <c r="Y16" s="18"/>
      <c r="Z16" s="18">
        <v>880960.5</v>
      </c>
      <c r="AA16" s="18">
        <v>108715</v>
      </c>
      <c r="AB16" s="18">
        <v>19516</v>
      </c>
      <c r="AC16" s="18"/>
      <c r="AD16" s="18">
        <f>AD17+AD19</f>
        <v>148143</v>
      </c>
      <c r="AE16" s="18">
        <f aca="true" t="shared" si="8" ref="AE16:BG16">AE17+AE19</f>
        <v>0</v>
      </c>
      <c r="AF16" s="18">
        <f t="shared" si="8"/>
        <v>19516</v>
      </c>
      <c r="AG16" s="18">
        <f t="shared" si="8"/>
        <v>125560.405845</v>
      </c>
      <c r="AH16" s="18">
        <f t="shared" si="8"/>
        <v>0</v>
      </c>
      <c r="AI16" s="18">
        <f t="shared" si="8"/>
        <v>0</v>
      </c>
      <c r="AJ16" s="18">
        <f t="shared" si="8"/>
        <v>20302.036</v>
      </c>
      <c r="AK16" s="18">
        <f t="shared" si="8"/>
        <v>0</v>
      </c>
      <c r="AL16" s="18">
        <f t="shared" si="8"/>
        <v>0</v>
      </c>
      <c r="AM16" s="18">
        <f t="shared" si="8"/>
        <v>19196.693254</v>
      </c>
      <c r="AN16" s="18">
        <f t="shared" si="8"/>
        <v>0</v>
      </c>
      <c r="AO16" s="18">
        <f t="shared" si="8"/>
        <v>0</v>
      </c>
      <c r="AP16" s="18">
        <f t="shared" si="8"/>
        <v>143391.7</v>
      </c>
      <c r="AQ16" s="18">
        <f t="shared" si="8"/>
        <v>32848.65</v>
      </c>
      <c r="AR16" s="18">
        <f t="shared" si="8"/>
        <v>0</v>
      </c>
      <c r="AS16" s="18">
        <f t="shared" si="8"/>
        <v>131861.8625</v>
      </c>
      <c r="AT16" s="18">
        <f t="shared" si="8"/>
        <v>30848.65</v>
      </c>
      <c r="AU16" s="18">
        <f t="shared" si="8"/>
        <v>0</v>
      </c>
      <c r="AV16" s="18">
        <f t="shared" si="8"/>
        <v>8554.661</v>
      </c>
      <c r="AW16" s="18">
        <f t="shared" si="8"/>
        <v>0</v>
      </c>
      <c r="AX16" s="18">
        <f t="shared" si="8"/>
        <v>0</v>
      </c>
      <c r="AY16" s="18">
        <f t="shared" si="8"/>
        <v>400</v>
      </c>
      <c r="AZ16" s="18">
        <f t="shared" si="8"/>
        <v>0</v>
      </c>
      <c r="BA16" s="18">
        <f t="shared" si="8"/>
        <v>0</v>
      </c>
      <c r="BB16" s="18">
        <f t="shared" si="8"/>
        <v>156583</v>
      </c>
      <c r="BC16" s="18">
        <f t="shared" si="8"/>
        <v>22585</v>
      </c>
      <c r="BD16" s="18">
        <f t="shared" si="8"/>
        <v>0</v>
      </c>
      <c r="BE16" s="18">
        <f t="shared" si="8"/>
        <v>146745</v>
      </c>
      <c r="BF16" s="18">
        <f t="shared" si="8"/>
        <v>20000</v>
      </c>
      <c r="BG16" s="18">
        <f t="shared" si="8"/>
        <v>0</v>
      </c>
      <c r="BH16" s="18">
        <f>BH17+BH19</f>
        <v>448117.7</v>
      </c>
      <c r="BI16" s="18">
        <f>BI17+BI19</f>
        <v>55433.65</v>
      </c>
      <c r="BJ16" s="18">
        <f>BJ17+BJ19</f>
        <v>19516</v>
      </c>
      <c r="BK16" s="18">
        <f aca="true" t="shared" si="9" ref="BK16:BY16">BK17+BK19</f>
        <v>404766.3</v>
      </c>
      <c r="BL16" s="18">
        <f t="shared" si="9"/>
        <v>53281.35</v>
      </c>
      <c r="BM16" s="18">
        <f t="shared" si="9"/>
        <v>0</v>
      </c>
      <c r="BN16" s="18">
        <f>BN17+BN19</f>
        <v>383020.856402</v>
      </c>
      <c r="BO16" s="18">
        <f>BO17+BO19</f>
        <v>44839.856402</v>
      </c>
      <c r="BP16" s="18">
        <f t="shared" si="9"/>
        <v>0</v>
      </c>
      <c r="BQ16" s="18">
        <f t="shared" si="9"/>
        <v>383020.856402</v>
      </c>
      <c r="BR16" s="18">
        <f t="shared" si="9"/>
        <v>44839.856402</v>
      </c>
      <c r="BS16" s="18">
        <f t="shared" si="9"/>
        <v>0</v>
      </c>
      <c r="BT16" s="18">
        <f t="shared" si="9"/>
        <v>21745.443598000013</v>
      </c>
      <c r="BU16" s="18">
        <f t="shared" si="9"/>
        <v>8324.193597999998</v>
      </c>
      <c r="BV16" s="18">
        <f t="shared" si="9"/>
        <v>0</v>
      </c>
      <c r="BW16" s="18">
        <f t="shared" si="9"/>
        <v>21745.443598000013</v>
      </c>
      <c r="BX16" s="18">
        <f t="shared" si="9"/>
        <v>8324.193597999998</v>
      </c>
      <c r="BY16" s="18">
        <f t="shared" si="9"/>
        <v>0</v>
      </c>
      <c r="BZ16" s="14"/>
      <c r="CB16" s="14" t="e">
        <f>#REF!+CB17+CB19</f>
        <v>#REF!</v>
      </c>
    </row>
    <row r="17" spans="1:80" s="21" customFormat="1" ht="39" customHeight="1">
      <c r="A17" s="135"/>
      <c r="B17" s="137" t="s">
        <v>250</v>
      </c>
      <c r="C17" s="18"/>
      <c r="D17" s="18"/>
      <c r="E17" s="18"/>
      <c r="F17" s="18"/>
      <c r="G17" s="18"/>
      <c r="H17" s="18"/>
      <c r="I17" s="18"/>
      <c r="J17" s="18"/>
      <c r="K17" s="18"/>
      <c r="L17" s="18"/>
      <c r="M17" s="18"/>
      <c r="N17" s="18"/>
      <c r="O17" s="18"/>
      <c r="P17" s="18"/>
      <c r="Q17" s="18"/>
      <c r="R17" s="18"/>
      <c r="S17" s="18"/>
      <c r="T17" s="18"/>
      <c r="U17" s="18"/>
      <c r="V17" s="18"/>
      <c r="W17" s="18"/>
      <c r="X17" s="18"/>
      <c r="Y17" s="18"/>
      <c r="Z17" s="18">
        <f>580523+Z18</f>
        <v>680523</v>
      </c>
      <c r="AA17" s="18">
        <f>AA18</f>
        <v>100000</v>
      </c>
      <c r="AB17" s="18"/>
      <c r="AC17" s="18"/>
      <c r="AD17" s="18">
        <v>119143</v>
      </c>
      <c r="AE17" s="18"/>
      <c r="AF17" s="18">
        <v>19516</v>
      </c>
      <c r="AG17" s="18">
        <v>97907.231845</v>
      </c>
      <c r="AH17" s="18"/>
      <c r="AI17" s="18"/>
      <c r="AJ17" s="18">
        <v>19847.036</v>
      </c>
      <c r="AK17" s="18"/>
      <c r="AL17" s="18"/>
      <c r="AM17" s="18">
        <v>18741.693254</v>
      </c>
      <c r="AN17" s="18"/>
      <c r="AO17" s="18"/>
      <c r="AP17" s="18">
        <f>83848.35+AP18</f>
        <v>114697</v>
      </c>
      <c r="AQ17" s="18">
        <f>AQ18</f>
        <v>30848.65</v>
      </c>
      <c r="AR17" s="18"/>
      <c r="AS17" s="18">
        <f>75281.48+AS18</f>
        <v>106130.13</v>
      </c>
      <c r="AT17" s="18">
        <f>AT18</f>
        <v>30848.65</v>
      </c>
      <c r="AU17" s="18"/>
      <c r="AV17" s="18">
        <v>8554.661</v>
      </c>
      <c r="AW17" s="18"/>
      <c r="AX17" s="18"/>
      <c r="AY17" s="18">
        <v>400</v>
      </c>
      <c r="AZ17" s="18"/>
      <c r="BA17" s="18"/>
      <c r="BB17" s="22">
        <f>104598+BB18</f>
        <v>124598</v>
      </c>
      <c r="BC17" s="18">
        <f>BC18</f>
        <v>20000</v>
      </c>
      <c r="BD17" s="18"/>
      <c r="BE17" s="18">
        <f>BB17</f>
        <v>124598</v>
      </c>
      <c r="BF17" s="18">
        <f>BF18</f>
        <v>20000</v>
      </c>
      <c r="BG17" s="18"/>
      <c r="BH17" s="22">
        <f>AD17+AP17+BB17</f>
        <v>358438</v>
      </c>
      <c r="BI17" s="22">
        <f aca="true" t="shared" si="10" ref="BH17:BJ22">AE17+AQ17+BC17</f>
        <v>50848.65</v>
      </c>
      <c r="BJ17" s="22">
        <f t="shared" si="10"/>
        <v>19516</v>
      </c>
      <c r="BK17" s="25">
        <f aca="true" t="shared" si="11" ref="BK17:BK22">Z17-BH17</f>
        <v>322085</v>
      </c>
      <c r="BL17" s="2">
        <f>BL18</f>
        <v>49151.35</v>
      </c>
      <c r="BM17" s="2"/>
      <c r="BN17" s="25">
        <f>265641+BN18</f>
        <v>306468.156402</v>
      </c>
      <c r="BO17" s="25">
        <f>BO18</f>
        <v>40827.156402</v>
      </c>
      <c r="BP17" s="23"/>
      <c r="BQ17" s="25">
        <f>BN17</f>
        <v>306468.156402</v>
      </c>
      <c r="BR17" s="25">
        <f>BR18</f>
        <v>40827.156402</v>
      </c>
      <c r="BS17" s="23"/>
      <c r="BT17" s="25">
        <f>BK17-BN17</f>
        <v>15616.843598000007</v>
      </c>
      <c r="BU17" s="25">
        <f>BU18</f>
        <v>8324.193597999998</v>
      </c>
      <c r="BV17" s="25"/>
      <c r="BW17" s="25">
        <f>BT17</f>
        <v>15616.843598000007</v>
      </c>
      <c r="BX17" s="25">
        <f>BX18</f>
        <v>8324.193597999998</v>
      </c>
      <c r="BY17" s="25"/>
      <c r="BZ17" s="30"/>
      <c r="CB17" s="14">
        <v>580523.468</v>
      </c>
    </row>
    <row r="18" spans="1:80" s="44" customFormat="1" ht="39" customHeight="1">
      <c r="A18" s="134"/>
      <c r="B18" s="138" t="s">
        <v>255</v>
      </c>
      <c r="C18" s="41"/>
      <c r="D18" s="41"/>
      <c r="E18" s="41"/>
      <c r="F18" s="41"/>
      <c r="G18" s="41"/>
      <c r="H18" s="41"/>
      <c r="I18" s="41"/>
      <c r="J18" s="41"/>
      <c r="K18" s="41"/>
      <c r="L18" s="41"/>
      <c r="M18" s="41"/>
      <c r="N18" s="41"/>
      <c r="O18" s="41"/>
      <c r="P18" s="41"/>
      <c r="Q18" s="41"/>
      <c r="R18" s="41"/>
      <c r="S18" s="41"/>
      <c r="T18" s="41"/>
      <c r="U18" s="41"/>
      <c r="V18" s="41"/>
      <c r="W18" s="41"/>
      <c r="X18" s="41"/>
      <c r="Y18" s="41"/>
      <c r="Z18" s="41">
        <f>AA18</f>
        <v>100000</v>
      </c>
      <c r="AA18" s="41">
        <v>100000</v>
      </c>
      <c r="AB18" s="41"/>
      <c r="AC18" s="41"/>
      <c r="AD18" s="41"/>
      <c r="AE18" s="41"/>
      <c r="AF18" s="41"/>
      <c r="AG18" s="41"/>
      <c r="AH18" s="41"/>
      <c r="AI18" s="41"/>
      <c r="AJ18" s="41"/>
      <c r="AK18" s="41"/>
      <c r="AL18" s="41"/>
      <c r="AM18" s="41"/>
      <c r="AN18" s="41"/>
      <c r="AO18" s="41"/>
      <c r="AP18" s="41">
        <f>AQ18</f>
        <v>30848.65</v>
      </c>
      <c r="AQ18" s="41">
        <f>20000+10848.65</f>
        <v>30848.65</v>
      </c>
      <c r="AR18" s="41"/>
      <c r="AS18" s="41">
        <f>AT18</f>
        <v>30848.65</v>
      </c>
      <c r="AT18" s="41">
        <f>20000+10848.65</f>
        <v>30848.65</v>
      </c>
      <c r="AU18" s="41"/>
      <c r="AV18" s="41"/>
      <c r="AW18" s="41"/>
      <c r="AX18" s="41"/>
      <c r="AY18" s="41"/>
      <c r="AZ18" s="41"/>
      <c r="BA18" s="41"/>
      <c r="BB18" s="42">
        <f>BC18</f>
        <v>20000</v>
      </c>
      <c r="BC18" s="41">
        <v>20000</v>
      </c>
      <c r="BD18" s="41"/>
      <c r="BE18" s="41">
        <f>BF18</f>
        <v>20000</v>
      </c>
      <c r="BF18" s="41">
        <f>BC18</f>
        <v>20000</v>
      </c>
      <c r="BG18" s="41"/>
      <c r="BH18" s="42">
        <f>AD18+AP18+BB18</f>
        <v>50848.65</v>
      </c>
      <c r="BI18" s="42">
        <f>AE18+AQ18+BC18</f>
        <v>50848.65</v>
      </c>
      <c r="BJ18" s="42">
        <f>AF18+AR18+BD18</f>
        <v>0</v>
      </c>
      <c r="BK18" s="42">
        <f t="shared" si="11"/>
        <v>49151.35</v>
      </c>
      <c r="BL18" s="42">
        <f>BK18</f>
        <v>49151.35</v>
      </c>
      <c r="BM18" s="42"/>
      <c r="BN18" s="42">
        <v>40827.156402</v>
      </c>
      <c r="BO18" s="42">
        <f>+BN18</f>
        <v>40827.156402</v>
      </c>
      <c r="BP18" s="43"/>
      <c r="BQ18" s="42">
        <f>BR18</f>
        <v>40827.156402</v>
      </c>
      <c r="BR18" s="42">
        <f>BO18</f>
        <v>40827.156402</v>
      </c>
      <c r="BS18" s="43"/>
      <c r="BT18" s="42">
        <f>BK18-BN18</f>
        <v>8324.193597999998</v>
      </c>
      <c r="BU18" s="42">
        <f>BT18</f>
        <v>8324.193597999998</v>
      </c>
      <c r="BV18" s="42"/>
      <c r="BW18" s="42">
        <f>BT18</f>
        <v>8324.193597999998</v>
      </c>
      <c r="BX18" s="42">
        <f>BW18</f>
        <v>8324.193597999998</v>
      </c>
      <c r="BY18" s="42"/>
      <c r="BZ18" s="43"/>
      <c r="CB18" s="41"/>
    </row>
    <row r="19" spans="1:80" s="21" customFormat="1" ht="39" customHeight="1">
      <c r="A19" s="135"/>
      <c r="B19" s="137" t="s">
        <v>391</v>
      </c>
      <c r="C19" s="17"/>
      <c r="D19" s="17"/>
      <c r="E19" s="17"/>
      <c r="F19" s="17"/>
      <c r="G19" s="17"/>
      <c r="H19" s="17"/>
      <c r="I19" s="17"/>
      <c r="J19" s="17"/>
      <c r="K19" s="17"/>
      <c r="L19" s="17"/>
      <c r="M19" s="17"/>
      <c r="N19" s="17"/>
      <c r="O19" s="17"/>
      <c r="P19" s="17"/>
      <c r="Q19" s="17"/>
      <c r="R19" s="17"/>
      <c r="S19" s="17"/>
      <c r="T19" s="17"/>
      <c r="U19" s="17"/>
      <c r="V19" s="17"/>
      <c r="W19" s="17"/>
      <c r="X19" s="17"/>
      <c r="Y19" s="17"/>
      <c r="Z19" s="18">
        <f>163646+Z20</f>
        <v>172361</v>
      </c>
      <c r="AA19" s="18">
        <f>AA20</f>
        <v>8715</v>
      </c>
      <c r="AB19" s="17"/>
      <c r="AC19" s="17"/>
      <c r="AD19" s="18">
        <v>29000</v>
      </c>
      <c r="AE19" s="17"/>
      <c r="AF19" s="17"/>
      <c r="AG19" s="18">
        <v>27653.174</v>
      </c>
      <c r="AH19" s="17"/>
      <c r="AI19" s="17"/>
      <c r="AJ19" s="18">
        <v>455</v>
      </c>
      <c r="AK19" s="17"/>
      <c r="AL19" s="17"/>
      <c r="AM19" s="18">
        <v>455</v>
      </c>
      <c r="AN19" s="17"/>
      <c r="AO19" s="17"/>
      <c r="AP19" s="18">
        <v>28694.7</v>
      </c>
      <c r="AQ19" s="17">
        <v>2000</v>
      </c>
      <c r="AR19" s="17"/>
      <c r="AS19" s="18">
        <v>25731.7325</v>
      </c>
      <c r="AT19" s="17"/>
      <c r="AU19" s="17"/>
      <c r="AV19" s="17"/>
      <c r="AW19" s="17"/>
      <c r="AX19" s="17"/>
      <c r="AY19" s="17"/>
      <c r="AZ19" s="17"/>
      <c r="BA19" s="17"/>
      <c r="BB19" s="22">
        <f>29400+BB20</f>
        <v>31985</v>
      </c>
      <c r="BC19" s="17">
        <f>BC20</f>
        <v>2585</v>
      </c>
      <c r="BD19" s="17"/>
      <c r="BE19" s="18">
        <v>22147</v>
      </c>
      <c r="BF19" s="17"/>
      <c r="BG19" s="17"/>
      <c r="BH19" s="22">
        <f t="shared" si="10"/>
        <v>89679.7</v>
      </c>
      <c r="BI19" s="22">
        <f t="shared" si="10"/>
        <v>4585</v>
      </c>
      <c r="BJ19" s="22">
        <f t="shared" si="10"/>
        <v>0</v>
      </c>
      <c r="BK19" s="25">
        <f t="shared" si="11"/>
        <v>82681.3</v>
      </c>
      <c r="BL19" s="18">
        <f>BL20</f>
        <v>4130</v>
      </c>
      <c r="BM19" s="17"/>
      <c r="BN19" s="22">
        <f>72540+BO19</f>
        <v>76552.7</v>
      </c>
      <c r="BO19" s="22">
        <f>BO20</f>
        <v>4012.7</v>
      </c>
      <c r="BP19" s="19"/>
      <c r="BQ19" s="22">
        <f>BN19</f>
        <v>76552.7</v>
      </c>
      <c r="BR19" s="22">
        <f>BO19</f>
        <v>4012.7</v>
      </c>
      <c r="BS19" s="22"/>
      <c r="BT19" s="22">
        <f>BK19-BN19</f>
        <v>6128.600000000006</v>
      </c>
      <c r="BU19" s="22"/>
      <c r="BV19" s="22"/>
      <c r="BW19" s="22">
        <f>BT19</f>
        <v>6128.600000000006</v>
      </c>
      <c r="BX19" s="22"/>
      <c r="BY19" s="22"/>
      <c r="BZ19" s="19"/>
      <c r="CB19" s="14">
        <v>163646</v>
      </c>
    </row>
    <row r="20" spans="1:80" s="44" customFormat="1" ht="39" customHeight="1">
      <c r="A20" s="134"/>
      <c r="B20" s="138" t="s">
        <v>256</v>
      </c>
      <c r="C20" s="45"/>
      <c r="D20" s="45"/>
      <c r="E20" s="45"/>
      <c r="F20" s="45"/>
      <c r="G20" s="45"/>
      <c r="H20" s="45"/>
      <c r="I20" s="45"/>
      <c r="J20" s="45"/>
      <c r="K20" s="45"/>
      <c r="L20" s="45"/>
      <c r="M20" s="45"/>
      <c r="N20" s="45"/>
      <c r="O20" s="45"/>
      <c r="P20" s="45"/>
      <c r="Q20" s="45"/>
      <c r="R20" s="45"/>
      <c r="S20" s="45"/>
      <c r="T20" s="45"/>
      <c r="U20" s="45"/>
      <c r="V20" s="45"/>
      <c r="W20" s="45"/>
      <c r="X20" s="45"/>
      <c r="Y20" s="45"/>
      <c r="Z20" s="41">
        <f>AA20</f>
        <v>8715</v>
      </c>
      <c r="AA20" s="41">
        <v>8715</v>
      </c>
      <c r="AB20" s="45"/>
      <c r="AC20" s="45"/>
      <c r="AD20" s="41"/>
      <c r="AE20" s="45"/>
      <c r="AF20" s="45"/>
      <c r="AG20" s="41"/>
      <c r="AH20" s="45"/>
      <c r="AI20" s="45"/>
      <c r="AJ20" s="41"/>
      <c r="AK20" s="45"/>
      <c r="AL20" s="45"/>
      <c r="AM20" s="41"/>
      <c r="AN20" s="45"/>
      <c r="AO20" s="45"/>
      <c r="AP20" s="41">
        <f>AQ20</f>
        <v>2000</v>
      </c>
      <c r="AQ20" s="45">
        <v>2000</v>
      </c>
      <c r="AR20" s="45"/>
      <c r="AS20" s="41"/>
      <c r="AT20" s="45"/>
      <c r="AU20" s="45"/>
      <c r="AV20" s="45"/>
      <c r="AW20" s="45"/>
      <c r="AX20" s="45"/>
      <c r="AY20" s="45"/>
      <c r="AZ20" s="45"/>
      <c r="BA20" s="45"/>
      <c r="BB20" s="42">
        <f>BC20</f>
        <v>2585</v>
      </c>
      <c r="BC20" s="45">
        <v>2585</v>
      </c>
      <c r="BD20" s="45"/>
      <c r="BE20" s="41">
        <f>BF20</f>
        <v>2585</v>
      </c>
      <c r="BF20" s="41">
        <f>BC20</f>
        <v>2585</v>
      </c>
      <c r="BG20" s="45"/>
      <c r="BH20" s="42">
        <f>AD20+AP20+BB20</f>
        <v>4585</v>
      </c>
      <c r="BI20" s="42">
        <f>AE20+AQ20+BC20</f>
        <v>4585</v>
      </c>
      <c r="BJ20" s="42"/>
      <c r="BK20" s="42">
        <f t="shared" si="11"/>
        <v>4130</v>
      </c>
      <c r="BL20" s="41">
        <f>BK20</f>
        <v>4130</v>
      </c>
      <c r="BM20" s="45"/>
      <c r="BN20" s="289">
        <v>4012.7</v>
      </c>
      <c r="BO20" s="289">
        <f>+BN20</f>
        <v>4012.7</v>
      </c>
      <c r="BP20" s="46"/>
      <c r="BQ20" s="42">
        <f>BR20</f>
        <v>4012.7</v>
      </c>
      <c r="BR20" s="42">
        <f>BO20</f>
        <v>4012.7</v>
      </c>
      <c r="BS20" s="42"/>
      <c r="BT20" s="42"/>
      <c r="BU20" s="42"/>
      <c r="BV20" s="42"/>
      <c r="BW20" s="42"/>
      <c r="BX20" s="42"/>
      <c r="BY20" s="42"/>
      <c r="BZ20" s="46"/>
      <c r="CB20" s="47"/>
    </row>
    <row r="21" spans="1:80" s="21" customFormat="1" ht="39" customHeight="1">
      <c r="A21" s="135">
        <v>2</v>
      </c>
      <c r="B21" s="136" t="s">
        <v>251</v>
      </c>
      <c r="C21" s="17"/>
      <c r="D21" s="17"/>
      <c r="E21" s="17"/>
      <c r="F21" s="17"/>
      <c r="G21" s="17"/>
      <c r="H21" s="17"/>
      <c r="I21" s="17"/>
      <c r="J21" s="17"/>
      <c r="K21" s="17"/>
      <c r="L21" s="17"/>
      <c r="M21" s="17"/>
      <c r="N21" s="17"/>
      <c r="O21" s="17"/>
      <c r="P21" s="17"/>
      <c r="Q21" s="17"/>
      <c r="R21" s="17"/>
      <c r="S21" s="17"/>
      <c r="T21" s="17"/>
      <c r="U21" s="17"/>
      <c r="V21" s="17"/>
      <c r="W21" s="17"/>
      <c r="X21" s="17"/>
      <c r="Y21" s="17"/>
      <c r="Z21" s="18">
        <v>500690.7</v>
      </c>
      <c r="AA21" s="17"/>
      <c r="AB21" s="17"/>
      <c r="AC21" s="17"/>
      <c r="AD21" s="22">
        <f>94680+7320</f>
        <v>102000</v>
      </c>
      <c r="AE21" s="17"/>
      <c r="AF21" s="17"/>
      <c r="AG21" s="22">
        <v>92264.56087</v>
      </c>
      <c r="AH21" s="17"/>
      <c r="AI21" s="17"/>
      <c r="AJ21" s="18">
        <v>9732.227381</v>
      </c>
      <c r="AK21" s="17"/>
      <c r="AL21" s="17"/>
      <c r="AM21" s="18">
        <v>8562.932381</v>
      </c>
      <c r="AN21" s="17"/>
      <c r="AO21" s="17"/>
      <c r="AP21" s="22">
        <v>102000</v>
      </c>
      <c r="AQ21" s="17"/>
      <c r="AR21" s="17"/>
      <c r="AS21" s="22">
        <v>83903.735843</v>
      </c>
      <c r="AT21" s="22"/>
      <c r="AU21" s="17"/>
      <c r="AV21" s="18">
        <v>9735</v>
      </c>
      <c r="AW21" s="17"/>
      <c r="AX21" s="17"/>
      <c r="AY21" s="18">
        <f>AV21</f>
        <v>9735</v>
      </c>
      <c r="AZ21" s="17"/>
      <c r="BA21" s="17"/>
      <c r="BB21" s="22">
        <v>116486</v>
      </c>
      <c r="BC21" s="17"/>
      <c r="BD21" s="17"/>
      <c r="BE21" s="14">
        <f>BB21*90%</f>
        <v>104837.40000000001</v>
      </c>
      <c r="BF21" s="17"/>
      <c r="BG21" s="17"/>
      <c r="BH21" s="22">
        <f t="shared" si="10"/>
        <v>320486</v>
      </c>
      <c r="BI21" s="22">
        <f t="shared" si="10"/>
        <v>0</v>
      </c>
      <c r="BJ21" s="22">
        <f t="shared" si="10"/>
        <v>0</v>
      </c>
      <c r="BK21" s="22">
        <f t="shared" si="11"/>
        <v>180204.7</v>
      </c>
      <c r="BL21" s="22">
        <f>AA21-BI21</f>
        <v>0</v>
      </c>
      <c r="BM21" s="22">
        <f>AB21-BJ21</f>
        <v>0</v>
      </c>
      <c r="BN21" s="22">
        <f>BK21/2</f>
        <v>90102.35</v>
      </c>
      <c r="BO21" s="22"/>
      <c r="BP21" s="22"/>
      <c r="BQ21" s="22">
        <f>BN21</f>
        <v>90102.35</v>
      </c>
      <c r="BR21" s="22"/>
      <c r="BS21" s="22"/>
      <c r="BT21" s="22">
        <f>BK21-BN21</f>
        <v>90102.35</v>
      </c>
      <c r="BU21" s="22"/>
      <c r="BV21" s="22"/>
      <c r="BW21" s="22">
        <f>BT21</f>
        <v>90102.35</v>
      </c>
      <c r="BX21" s="22"/>
      <c r="BY21" s="22"/>
      <c r="BZ21" s="19"/>
      <c r="CB21" s="18">
        <v>528766.997</v>
      </c>
    </row>
    <row r="22" spans="1:78" s="16" customFormat="1" ht="40.5" customHeight="1">
      <c r="A22" s="11" t="s">
        <v>21</v>
      </c>
      <c r="B22" s="12" t="s">
        <v>239</v>
      </c>
      <c r="C22" s="13"/>
      <c r="D22" s="13"/>
      <c r="E22" s="13"/>
      <c r="F22" s="13"/>
      <c r="G22" s="13"/>
      <c r="H22" s="13"/>
      <c r="I22" s="13"/>
      <c r="J22" s="13"/>
      <c r="K22" s="13"/>
      <c r="L22" s="13"/>
      <c r="M22" s="13"/>
      <c r="N22" s="13"/>
      <c r="O22" s="13"/>
      <c r="P22" s="13"/>
      <c r="Q22" s="13"/>
      <c r="R22" s="13"/>
      <c r="S22" s="13"/>
      <c r="T22" s="13"/>
      <c r="U22" s="13"/>
      <c r="V22" s="13"/>
      <c r="W22" s="13"/>
      <c r="X22" s="13"/>
      <c r="Y22" s="13"/>
      <c r="Z22" s="14">
        <v>926190</v>
      </c>
      <c r="AA22" s="13"/>
      <c r="AB22" s="13">
        <v>63448</v>
      </c>
      <c r="AC22" s="13"/>
      <c r="AD22" s="14">
        <v>39900</v>
      </c>
      <c r="AE22" s="13"/>
      <c r="AF22" s="13"/>
      <c r="AG22" s="14">
        <v>37079.615238</v>
      </c>
      <c r="AH22" s="13"/>
      <c r="AI22" s="13"/>
      <c r="AJ22" s="14">
        <v>2836</v>
      </c>
      <c r="AK22" s="13"/>
      <c r="AL22" s="13"/>
      <c r="AM22" s="14">
        <v>1551</v>
      </c>
      <c r="AN22" s="13"/>
      <c r="AO22" s="13"/>
      <c r="AP22" s="14">
        <v>148150</v>
      </c>
      <c r="AQ22" s="13"/>
      <c r="AR22" s="14">
        <v>63448</v>
      </c>
      <c r="AS22" s="14">
        <v>144250.311975</v>
      </c>
      <c r="AT22" s="14"/>
      <c r="AU22" s="14">
        <v>63448</v>
      </c>
      <c r="AV22" s="24">
        <v>3899.688</v>
      </c>
      <c r="AW22" s="13"/>
      <c r="AX22" s="13"/>
      <c r="AY22" s="24">
        <f>AV22</f>
        <v>3899.688</v>
      </c>
      <c r="AZ22" s="13"/>
      <c r="BA22" s="13"/>
      <c r="BB22" s="14">
        <v>141100</v>
      </c>
      <c r="BC22" s="13"/>
      <c r="BD22" s="13"/>
      <c r="BE22" s="14">
        <f>BB22*90%</f>
        <v>126990</v>
      </c>
      <c r="BF22" s="13"/>
      <c r="BG22" s="13"/>
      <c r="BH22" s="25">
        <f t="shared" si="10"/>
        <v>329150</v>
      </c>
      <c r="BI22" s="25">
        <f t="shared" si="10"/>
        <v>0</v>
      </c>
      <c r="BJ22" s="25">
        <f t="shared" si="10"/>
        <v>63448</v>
      </c>
      <c r="BK22" s="25">
        <f t="shared" si="11"/>
        <v>597040</v>
      </c>
      <c r="BL22" s="25">
        <f>AA22-BI22</f>
        <v>0</v>
      </c>
      <c r="BM22" s="25">
        <f>AB22-BJ22</f>
        <v>0</v>
      </c>
      <c r="BN22" s="25">
        <v>239650</v>
      </c>
      <c r="BO22" s="15"/>
      <c r="BP22" s="15"/>
      <c r="BQ22" s="25">
        <f>BN22</f>
        <v>239650</v>
      </c>
      <c r="BR22" s="25"/>
      <c r="BS22" s="25"/>
      <c r="BT22" s="25">
        <f>BK22-BN22</f>
        <v>357390</v>
      </c>
      <c r="BU22" s="25"/>
      <c r="BV22" s="25"/>
      <c r="BW22" s="25">
        <f>BT22</f>
        <v>357390</v>
      </c>
      <c r="BX22" s="25"/>
      <c r="BY22" s="25"/>
      <c r="BZ22" s="14"/>
    </row>
    <row r="23" spans="1:78" s="16" customFormat="1" ht="40.5" customHeight="1">
      <c r="A23" s="9" t="s">
        <v>254</v>
      </c>
      <c r="B23" s="10" t="s">
        <v>252</v>
      </c>
      <c r="C23" s="13"/>
      <c r="D23" s="13"/>
      <c r="E23" s="13"/>
      <c r="F23" s="13"/>
      <c r="G23" s="13"/>
      <c r="H23" s="13"/>
      <c r="I23" s="13"/>
      <c r="J23" s="13"/>
      <c r="K23" s="13"/>
      <c r="L23" s="13"/>
      <c r="M23" s="13"/>
      <c r="N23" s="13"/>
      <c r="O23" s="13"/>
      <c r="P23" s="13"/>
      <c r="Q23" s="13"/>
      <c r="R23" s="13"/>
      <c r="S23" s="13"/>
      <c r="T23" s="13"/>
      <c r="U23" s="13"/>
      <c r="V23" s="13"/>
      <c r="W23" s="13"/>
      <c r="X23" s="13"/>
      <c r="Y23" s="13"/>
      <c r="Z23" s="14">
        <f>Z24+Z25</f>
        <v>256427</v>
      </c>
      <c r="AA23" s="14">
        <f>AA24+AA25</f>
        <v>0</v>
      </c>
      <c r="AB23" s="14">
        <f aca="true" t="shared" si="12" ref="AB23:BY23">AB24+AB25</f>
        <v>0</v>
      </c>
      <c r="AC23" s="14">
        <f t="shared" si="12"/>
        <v>0</v>
      </c>
      <c r="AD23" s="14">
        <f t="shared" si="12"/>
        <v>0</v>
      </c>
      <c r="AE23" s="14">
        <f t="shared" si="12"/>
        <v>0</v>
      </c>
      <c r="AF23" s="14">
        <f t="shared" si="12"/>
        <v>0</v>
      </c>
      <c r="AG23" s="14">
        <f t="shared" si="12"/>
        <v>0</v>
      </c>
      <c r="AH23" s="14">
        <f t="shared" si="12"/>
        <v>0</v>
      </c>
      <c r="AI23" s="14">
        <f t="shared" si="12"/>
        <v>0</v>
      </c>
      <c r="AJ23" s="14">
        <f t="shared" si="12"/>
        <v>0</v>
      </c>
      <c r="AK23" s="14">
        <f t="shared" si="12"/>
        <v>0</v>
      </c>
      <c r="AL23" s="14">
        <f t="shared" si="12"/>
        <v>0</v>
      </c>
      <c r="AM23" s="14">
        <f t="shared" si="12"/>
        <v>0</v>
      </c>
      <c r="AN23" s="14">
        <f t="shared" si="12"/>
        <v>0</v>
      </c>
      <c r="AO23" s="14">
        <f t="shared" si="12"/>
        <v>0</v>
      </c>
      <c r="AP23" s="14">
        <f t="shared" si="12"/>
        <v>0</v>
      </c>
      <c r="AQ23" s="14">
        <f t="shared" si="12"/>
        <v>0</v>
      </c>
      <c r="AR23" s="14">
        <f t="shared" si="12"/>
        <v>0</v>
      </c>
      <c r="AS23" s="14">
        <f t="shared" si="12"/>
        <v>0</v>
      </c>
      <c r="AT23" s="14">
        <f t="shared" si="12"/>
        <v>0</v>
      </c>
      <c r="AU23" s="14">
        <f t="shared" si="12"/>
        <v>0</v>
      </c>
      <c r="AV23" s="14">
        <f t="shared" si="12"/>
        <v>0</v>
      </c>
      <c r="AW23" s="14">
        <f t="shared" si="12"/>
        <v>0</v>
      </c>
      <c r="AX23" s="14">
        <f t="shared" si="12"/>
        <v>0</v>
      </c>
      <c r="AY23" s="14">
        <f t="shared" si="12"/>
        <v>0</v>
      </c>
      <c r="AZ23" s="14">
        <f t="shared" si="12"/>
        <v>0</v>
      </c>
      <c r="BA23" s="14">
        <f t="shared" si="12"/>
        <v>0</v>
      </c>
      <c r="BB23" s="14">
        <f t="shared" si="12"/>
        <v>0</v>
      </c>
      <c r="BC23" s="14">
        <f t="shared" si="12"/>
        <v>0</v>
      </c>
      <c r="BD23" s="14">
        <f t="shared" si="12"/>
        <v>0</v>
      </c>
      <c r="BE23" s="14">
        <f t="shared" si="12"/>
        <v>0</v>
      </c>
      <c r="BF23" s="14">
        <f t="shared" si="12"/>
        <v>0</v>
      </c>
      <c r="BG23" s="14">
        <f t="shared" si="12"/>
        <v>0</v>
      </c>
      <c r="BH23" s="14">
        <f t="shared" si="12"/>
        <v>0</v>
      </c>
      <c r="BI23" s="14">
        <f t="shared" si="12"/>
        <v>0</v>
      </c>
      <c r="BJ23" s="14">
        <f t="shared" si="12"/>
        <v>0</v>
      </c>
      <c r="BK23" s="14">
        <f t="shared" si="12"/>
        <v>256427</v>
      </c>
      <c r="BL23" s="14">
        <f t="shared" si="12"/>
        <v>0</v>
      </c>
      <c r="BM23" s="14">
        <f t="shared" si="12"/>
        <v>0</v>
      </c>
      <c r="BN23" s="14">
        <f t="shared" si="12"/>
        <v>0</v>
      </c>
      <c r="BO23" s="14">
        <f t="shared" si="12"/>
        <v>0</v>
      </c>
      <c r="BP23" s="14">
        <f t="shared" si="12"/>
        <v>0</v>
      </c>
      <c r="BQ23" s="14">
        <f t="shared" si="12"/>
        <v>0</v>
      </c>
      <c r="BR23" s="14">
        <f t="shared" si="12"/>
        <v>0</v>
      </c>
      <c r="BS23" s="14">
        <f t="shared" si="12"/>
        <v>0</v>
      </c>
      <c r="BT23" s="14">
        <f t="shared" si="12"/>
        <v>0</v>
      </c>
      <c r="BU23" s="14">
        <f t="shared" si="12"/>
        <v>0</v>
      </c>
      <c r="BV23" s="14">
        <f t="shared" si="12"/>
        <v>0</v>
      </c>
      <c r="BW23" s="14">
        <f t="shared" si="12"/>
        <v>0</v>
      </c>
      <c r="BX23" s="14">
        <f t="shared" si="12"/>
        <v>0</v>
      </c>
      <c r="BY23" s="14">
        <f t="shared" si="12"/>
        <v>0</v>
      </c>
      <c r="BZ23" s="15"/>
    </row>
    <row r="24" spans="1:78" s="21" customFormat="1" ht="40.5" customHeight="1">
      <c r="A24" s="26" t="s">
        <v>20</v>
      </c>
      <c r="B24" s="27" t="s">
        <v>238</v>
      </c>
      <c r="C24" s="17"/>
      <c r="D24" s="17"/>
      <c r="E24" s="17"/>
      <c r="F24" s="17"/>
      <c r="G24" s="17"/>
      <c r="H24" s="17"/>
      <c r="I24" s="17"/>
      <c r="J24" s="17"/>
      <c r="K24" s="17"/>
      <c r="L24" s="17"/>
      <c r="M24" s="17"/>
      <c r="N24" s="17"/>
      <c r="O24" s="17"/>
      <c r="P24" s="17"/>
      <c r="Q24" s="17"/>
      <c r="R24" s="17"/>
      <c r="S24" s="17"/>
      <c r="T24" s="17"/>
      <c r="U24" s="17"/>
      <c r="V24" s="17"/>
      <c r="W24" s="17"/>
      <c r="X24" s="17"/>
      <c r="Y24" s="17"/>
      <c r="Z24" s="18">
        <v>153517</v>
      </c>
      <c r="AA24" s="17"/>
      <c r="AB24" s="17"/>
      <c r="AC24" s="17"/>
      <c r="AD24" s="18"/>
      <c r="AE24" s="17"/>
      <c r="AF24" s="17"/>
      <c r="AG24" s="17"/>
      <c r="AH24" s="17"/>
      <c r="AI24" s="17"/>
      <c r="AJ24" s="17"/>
      <c r="AK24" s="17"/>
      <c r="AL24" s="17"/>
      <c r="AM24" s="17"/>
      <c r="AN24" s="17"/>
      <c r="AO24" s="17"/>
      <c r="AP24" s="18"/>
      <c r="AQ24" s="17"/>
      <c r="AR24" s="17"/>
      <c r="AS24" s="17"/>
      <c r="AT24" s="17"/>
      <c r="AU24" s="17"/>
      <c r="AV24" s="17"/>
      <c r="AW24" s="17"/>
      <c r="AX24" s="17"/>
      <c r="AY24" s="17"/>
      <c r="AZ24" s="17"/>
      <c r="BA24" s="17"/>
      <c r="BB24" s="18"/>
      <c r="BC24" s="17"/>
      <c r="BD24" s="17"/>
      <c r="BE24" s="17"/>
      <c r="BF24" s="17"/>
      <c r="BG24" s="17"/>
      <c r="BH24" s="17"/>
      <c r="BI24" s="17"/>
      <c r="BJ24" s="17"/>
      <c r="BK24" s="22">
        <f aca="true" t="shared" si="13" ref="BK24:BM25">Z24-BH24</f>
        <v>153517</v>
      </c>
      <c r="BL24" s="22">
        <f t="shared" si="13"/>
        <v>0</v>
      </c>
      <c r="BM24" s="22">
        <f t="shared" si="13"/>
        <v>0</v>
      </c>
      <c r="BN24" s="19"/>
      <c r="BO24" s="19"/>
      <c r="BP24" s="19"/>
      <c r="BQ24" s="19"/>
      <c r="BR24" s="19"/>
      <c r="BS24" s="19"/>
      <c r="BT24" s="19"/>
      <c r="BU24" s="19"/>
      <c r="BV24" s="19"/>
      <c r="BW24" s="19"/>
      <c r="BX24" s="20"/>
      <c r="BY24" s="19"/>
      <c r="BZ24" s="19"/>
    </row>
    <row r="25" spans="1:78" s="21" customFormat="1" ht="40.5" customHeight="1">
      <c r="A25" s="26" t="s">
        <v>21</v>
      </c>
      <c r="B25" s="27" t="s">
        <v>239</v>
      </c>
      <c r="C25" s="17"/>
      <c r="D25" s="17"/>
      <c r="E25" s="17"/>
      <c r="F25" s="17"/>
      <c r="G25" s="17"/>
      <c r="H25" s="17"/>
      <c r="I25" s="17"/>
      <c r="J25" s="17"/>
      <c r="K25" s="17"/>
      <c r="L25" s="17"/>
      <c r="M25" s="17"/>
      <c r="N25" s="17"/>
      <c r="O25" s="17"/>
      <c r="P25" s="17"/>
      <c r="Q25" s="17"/>
      <c r="R25" s="17"/>
      <c r="S25" s="17"/>
      <c r="T25" s="17"/>
      <c r="U25" s="17"/>
      <c r="V25" s="17"/>
      <c r="W25" s="17"/>
      <c r="X25" s="17"/>
      <c r="Y25" s="17"/>
      <c r="Z25" s="18">
        <v>102910</v>
      </c>
      <c r="AA25" s="17"/>
      <c r="AB25" s="17"/>
      <c r="AC25" s="17"/>
      <c r="AD25" s="18"/>
      <c r="AE25" s="17"/>
      <c r="AF25" s="17"/>
      <c r="AG25" s="17"/>
      <c r="AH25" s="17"/>
      <c r="AI25" s="17"/>
      <c r="AJ25" s="17"/>
      <c r="AK25" s="17"/>
      <c r="AL25" s="17"/>
      <c r="AM25" s="17"/>
      <c r="AN25" s="17"/>
      <c r="AO25" s="17"/>
      <c r="AP25" s="18"/>
      <c r="AQ25" s="17"/>
      <c r="AR25" s="17"/>
      <c r="AS25" s="17"/>
      <c r="AT25" s="17"/>
      <c r="AU25" s="17"/>
      <c r="AV25" s="17"/>
      <c r="AW25" s="17"/>
      <c r="AX25" s="17"/>
      <c r="AY25" s="17"/>
      <c r="AZ25" s="17"/>
      <c r="BA25" s="17"/>
      <c r="BB25" s="18"/>
      <c r="BC25" s="17"/>
      <c r="BD25" s="17"/>
      <c r="BE25" s="17"/>
      <c r="BF25" s="17"/>
      <c r="BG25" s="17"/>
      <c r="BH25" s="17"/>
      <c r="BI25" s="17"/>
      <c r="BJ25" s="17"/>
      <c r="BK25" s="22">
        <f t="shared" si="13"/>
        <v>102910</v>
      </c>
      <c r="BL25" s="22">
        <f t="shared" si="13"/>
        <v>0</v>
      </c>
      <c r="BM25" s="22">
        <f t="shared" si="13"/>
        <v>0</v>
      </c>
      <c r="BN25" s="19"/>
      <c r="BO25" s="19"/>
      <c r="BP25" s="19"/>
      <c r="BQ25" s="19"/>
      <c r="BR25" s="19"/>
      <c r="BS25" s="19"/>
      <c r="BT25" s="19"/>
      <c r="BU25" s="19"/>
      <c r="BV25" s="19"/>
      <c r="BW25" s="19"/>
      <c r="BX25" s="20"/>
      <c r="BY25" s="19"/>
      <c r="BZ25" s="19"/>
    </row>
    <row r="26" spans="1:78" ht="57" customHeight="1">
      <c r="A26" s="9" t="s">
        <v>49</v>
      </c>
      <c r="B26" s="10" t="s">
        <v>253</v>
      </c>
      <c r="C26" s="28"/>
      <c r="D26" s="28"/>
      <c r="E26" s="28"/>
      <c r="F26" s="28"/>
      <c r="G26" s="28"/>
      <c r="H26" s="28"/>
      <c r="I26" s="28"/>
      <c r="J26" s="28"/>
      <c r="K26" s="28"/>
      <c r="L26" s="28"/>
      <c r="M26" s="28"/>
      <c r="N26" s="28"/>
      <c r="O26" s="28"/>
      <c r="P26" s="28"/>
      <c r="Q26" s="28"/>
      <c r="R26" s="28"/>
      <c r="S26" s="28"/>
      <c r="T26" s="28"/>
      <c r="U26" s="28"/>
      <c r="V26" s="28"/>
      <c r="W26" s="28"/>
      <c r="X26" s="28"/>
      <c r="Y26" s="28"/>
      <c r="Z26" s="14">
        <f>Z27</f>
        <v>41100</v>
      </c>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14">
        <f>BA27</f>
        <v>0</v>
      </c>
      <c r="BB26" s="14">
        <f>BB27</f>
        <v>41100</v>
      </c>
      <c r="BC26" s="28"/>
      <c r="BD26" s="28"/>
      <c r="BE26" s="28"/>
      <c r="BF26" s="28"/>
      <c r="BG26" s="28"/>
      <c r="BH26" s="25">
        <f aca="true" t="shared" si="14" ref="BH26:BJ27">AD26+AP26+BB26</f>
        <v>41100</v>
      </c>
      <c r="BI26" s="25">
        <f t="shared" si="14"/>
        <v>0</v>
      </c>
      <c r="BJ26" s="25">
        <f t="shared" si="14"/>
        <v>0</v>
      </c>
      <c r="BK26" s="28"/>
      <c r="BL26" s="28"/>
      <c r="BM26" s="28"/>
      <c r="BN26" s="48"/>
      <c r="BO26" s="48"/>
      <c r="BP26" s="48"/>
      <c r="BQ26" s="48"/>
      <c r="BR26" s="48"/>
      <c r="BS26" s="48"/>
      <c r="BT26" s="48"/>
      <c r="BU26" s="48"/>
      <c r="BV26" s="48"/>
      <c r="BW26" s="48"/>
      <c r="BX26" s="49"/>
      <c r="BY26" s="48"/>
      <c r="BZ26" s="48"/>
    </row>
    <row r="27" spans="1:78" ht="40.5" customHeight="1">
      <c r="A27" s="28"/>
      <c r="B27" s="50" t="s">
        <v>243</v>
      </c>
      <c r="C27" s="28"/>
      <c r="D27" s="28"/>
      <c r="E27" s="28"/>
      <c r="F27" s="28"/>
      <c r="G27" s="28"/>
      <c r="H27" s="28"/>
      <c r="I27" s="28"/>
      <c r="J27" s="28"/>
      <c r="K27" s="28"/>
      <c r="L27" s="28"/>
      <c r="M27" s="28"/>
      <c r="N27" s="28"/>
      <c r="O27" s="28"/>
      <c r="P27" s="28"/>
      <c r="Q27" s="28"/>
      <c r="R27" s="28"/>
      <c r="S27" s="28"/>
      <c r="T27" s="28"/>
      <c r="U27" s="28"/>
      <c r="V27" s="28"/>
      <c r="W27" s="28"/>
      <c r="X27" s="28"/>
      <c r="Y27" s="28"/>
      <c r="Z27" s="38">
        <v>41100</v>
      </c>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38">
        <v>41100</v>
      </c>
      <c r="BC27" s="28"/>
      <c r="BD27" s="28"/>
      <c r="BE27" s="28"/>
      <c r="BF27" s="28"/>
      <c r="BG27" s="28"/>
      <c r="BH27" s="51">
        <f t="shared" si="14"/>
        <v>41100</v>
      </c>
      <c r="BI27" s="51">
        <f t="shared" si="14"/>
        <v>0</v>
      </c>
      <c r="BJ27" s="51">
        <f t="shared" si="14"/>
        <v>0</v>
      </c>
      <c r="BK27" s="28"/>
      <c r="BL27" s="28"/>
      <c r="BM27" s="28"/>
      <c r="BN27" s="48"/>
      <c r="BO27" s="48"/>
      <c r="BP27" s="48"/>
      <c r="BQ27" s="48"/>
      <c r="BR27" s="48"/>
      <c r="BS27" s="48"/>
      <c r="BT27" s="48"/>
      <c r="BU27" s="48"/>
      <c r="BV27" s="48"/>
      <c r="BW27" s="48"/>
      <c r="BX27" s="49"/>
      <c r="BY27" s="48"/>
      <c r="BZ27" s="48"/>
    </row>
    <row r="28" spans="1:81" ht="37.5" customHeight="1">
      <c r="A28" s="13" t="s">
        <v>241</v>
      </c>
      <c r="B28" s="52" t="s">
        <v>242</v>
      </c>
      <c r="C28" s="28"/>
      <c r="D28" s="28"/>
      <c r="E28" s="28"/>
      <c r="F28" s="28"/>
      <c r="G28" s="5">
        <f>G30+G107</f>
        <v>6553148</v>
      </c>
      <c r="H28" s="5">
        <f aca="true" t="shared" si="15" ref="H28:BS28">H30+H107</f>
        <v>4239349.8</v>
      </c>
      <c r="I28" s="5">
        <f t="shared" si="15"/>
        <v>895644</v>
      </c>
      <c r="J28" s="5">
        <f t="shared" si="15"/>
        <v>571563.4</v>
      </c>
      <c r="K28" s="5">
        <f t="shared" si="15"/>
        <v>830691.216</v>
      </c>
      <c r="L28" s="5">
        <f t="shared" si="15"/>
        <v>532561.216</v>
      </c>
      <c r="M28" s="5">
        <f t="shared" si="15"/>
        <v>381758</v>
      </c>
      <c r="N28" s="5">
        <f t="shared" si="15"/>
        <v>359173</v>
      </c>
      <c r="O28" s="5">
        <f t="shared" si="15"/>
        <v>7000</v>
      </c>
      <c r="P28" s="5">
        <f t="shared" si="15"/>
        <v>55534</v>
      </c>
      <c r="Q28" s="5">
        <f t="shared" si="15"/>
        <v>271472</v>
      </c>
      <c r="R28" s="5">
        <f t="shared" si="15"/>
        <v>248901</v>
      </c>
      <c r="S28" s="5">
        <f t="shared" si="15"/>
        <v>47622</v>
      </c>
      <c r="T28" s="5">
        <f t="shared" si="15"/>
        <v>1242626</v>
      </c>
      <c r="U28" s="5">
        <f t="shared" si="15"/>
        <v>130685</v>
      </c>
      <c r="V28" s="5">
        <f t="shared" si="15"/>
        <v>100564</v>
      </c>
      <c r="W28" s="5">
        <f t="shared" si="15"/>
        <v>234854</v>
      </c>
      <c r="X28" s="5">
        <f t="shared" si="15"/>
        <v>0</v>
      </c>
      <c r="Y28" s="5">
        <f t="shared" si="15"/>
        <v>0</v>
      </c>
      <c r="Z28" s="5">
        <f t="shared" si="15"/>
        <v>1661131</v>
      </c>
      <c r="AA28" s="5">
        <f t="shared" si="15"/>
        <v>130685</v>
      </c>
      <c r="AB28" s="5">
        <f t="shared" si="15"/>
        <v>100564</v>
      </c>
      <c r="AC28" s="5">
        <f t="shared" si="15"/>
        <v>0</v>
      </c>
      <c r="AD28" s="5">
        <f t="shared" si="15"/>
        <v>359173</v>
      </c>
      <c r="AE28" s="5">
        <f t="shared" si="15"/>
        <v>7000</v>
      </c>
      <c r="AF28" s="5">
        <f t="shared" si="15"/>
        <v>52942</v>
      </c>
      <c r="AG28" s="5">
        <f t="shared" si="15"/>
        <v>326522.28500000003</v>
      </c>
      <c r="AH28" s="5">
        <f t="shared" si="15"/>
        <v>5499.243</v>
      </c>
      <c r="AI28" s="5">
        <f t="shared" si="15"/>
        <v>52941.589</v>
      </c>
      <c r="AJ28" s="5">
        <f t="shared" si="15"/>
        <v>32651</v>
      </c>
      <c r="AK28" s="5">
        <f t="shared" si="15"/>
        <v>1501</v>
      </c>
      <c r="AL28" s="5">
        <f t="shared" si="15"/>
        <v>0</v>
      </c>
      <c r="AM28" s="5">
        <f t="shared" si="15"/>
        <v>11725</v>
      </c>
      <c r="AN28" s="5">
        <f t="shared" si="15"/>
        <v>0</v>
      </c>
      <c r="AO28" s="5">
        <f t="shared" si="15"/>
        <v>0</v>
      </c>
      <c r="AP28" s="5">
        <f t="shared" si="15"/>
        <v>212351</v>
      </c>
      <c r="AQ28" s="5">
        <f t="shared" si="15"/>
        <v>0</v>
      </c>
      <c r="AR28" s="5">
        <f t="shared" si="15"/>
        <v>46005</v>
      </c>
      <c r="AS28" s="5">
        <f t="shared" si="15"/>
        <v>198706.82</v>
      </c>
      <c r="AT28" s="5">
        <f t="shared" si="15"/>
        <v>0</v>
      </c>
      <c r="AU28" s="5">
        <f t="shared" si="15"/>
        <v>46005</v>
      </c>
      <c r="AV28" s="5">
        <f t="shared" si="15"/>
        <v>13173.683</v>
      </c>
      <c r="AW28" s="5">
        <f t="shared" si="15"/>
        <v>0</v>
      </c>
      <c r="AX28" s="5">
        <f t="shared" si="15"/>
        <v>0</v>
      </c>
      <c r="AY28" s="5">
        <f t="shared" si="15"/>
        <v>13173.683</v>
      </c>
      <c r="AZ28" s="5">
        <f t="shared" si="15"/>
        <v>0</v>
      </c>
      <c r="BA28" s="5">
        <f t="shared" si="15"/>
        <v>0</v>
      </c>
      <c r="BB28" s="5">
        <f t="shared" si="15"/>
        <v>182461</v>
      </c>
      <c r="BC28" s="5">
        <f t="shared" si="15"/>
        <v>2518</v>
      </c>
      <c r="BD28" s="5">
        <f t="shared" si="15"/>
        <v>11617</v>
      </c>
      <c r="BE28" s="5">
        <f t="shared" si="15"/>
        <v>182461</v>
      </c>
      <c r="BF28" s="5">
        <f t="shared" si="15"/>
        <v>2518</v>
      </c>
      <c r="BG28" s="5">
        <f t="shared" si="15"/>
        <v>11617</v>
      </c>
      <c r="BH28" s="5">
        <f t="shared" si="15"/>
        <v>753985</v>
      </c>
      <c r="BI28" s="5">
        <f t="shared" si="15"/>
        <v>9518</v>
      </c>
      <c r="BJ28" s="5">
        <f t="shared" si="15"/>
        <v>100564</v>
      </c>
      <c r="BK28" s="5">
        <f t="shared" si="15"/>
        <v>907146</v>
      </c>
      <c r="BL28" s="5">
        <f t="shared" si="15"/>
        <v>121167</v>
      </c>
      <c r="BM28" s="5">
        <f t="shared" si="15"/>
        <v>0</v>
      </c>
      <c r="BN28" s="5">
        <f t="shared" si="15"/>
        <v>215483</v>
      </c>
      <c r="BO28" s="5">
        <f t="shared" si="15"/>
        <v>5482</v>
      </c>
      <c r="BP28" s="5">
        <f t="shared" si="15"/>
        <v>39320</v>
      </c>
      <c r="BQ28" s="5">
        <f t="shared" si="15"/>
        <v>215483</v>
      </c>
      <c r="BR28" s="5">
        <f t="shared" si="15"/>
        <v>5482</v>
      </c>
      <c r="BS28" s="5">
        <f t="shared" si="15"/>
        <v>0</v>
      </c>
      <c r="BT28" s="5">
        <f aca="true" t="shared" si="16" ref="BT28:BY28">BT30+BT107</f>
        <v>414501</v>
      </c>
      <c r="BU28" s="5">
        <f t="shared" si="16"/>
        <v>110766</v>
      </c>
      <c r="BV28" s="5">
        <f t="shared" si="16"/>
        <v>0</v>
      </c>
      <c r="BW28" s="5">
        <f t="shared" si="16"/>
        <v>414501</v>
      </c>
      <c r="BX28" s="5">
        <f t="shared" si="16"/>
        <v>110766</v>
      </c>
      <c r="BY28" s="5">
        <f t="shared" si="16"/>
        <v>0</v>
      </c>
      <c r="BZ28" s="5"/>
      <c r="CA28" s="53"/>
      <c r="CB28" s="290">
        <f>+BI28+'BieuIII.ODA2016-2020'!BF17</f>
        <v>47936</v>
      </c>
      <c r="CC28" s="39">
        <f>BH28/Z28*100</f>
        <v>45.38985787394251</v>
      </c>
    </row>
    <row r="29" spans="1:78" ht="49.5" customHeight="1" hidden="1">
      <c r="A29" s="54" t="s">
        <v>19</v>
      </c>
      <c r="B29" s="55" t="s">
        <v>79</v>
      </c>
      <c r="C29" s="56"/>
      <c r="D29" s="56"/>
      <c r="E29" s="56"/>
      <c r="F29" s="57"/>
      <c r="G29" s="6"/>
      <c r="H29" s="6"/>
      <c r="I29" s="6"/>
      <c r="J29" s="6"/>
      <c r="K29" s="6"/>
      <c r="L29" s="6"/>
      <c r="M29" s="6"/>
      <c r="N29" s="6"/>
      <c r="O29" s="6"/>
      <c r="P29" s="6"/>
      <c r="Q29" s="6"/>
      <c r="R29" s="6"/>
      <c r="S29" s="6"/>
      <c r="T29" s="6">
        <v>36900</v>
      </c>
      <c r="U29" s="6"/>
      <c r="V29" s="6"/>
      <c r="W29" s="6"/>
      <c r="X29" s="6"/>
      <c r="Y29" s="6"/>
      <c r="Z29" s="6"/>
      <c r="AA29" s="6"/>
      <c r="AB29" s="6"/>
      <c r="AC29" s="58"/>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48"/>
    </row>
    <row r="30" spans="1:81" ht="38.25" customHeight="1">
      <c r="A30" s="59" t="s">
        <v>244</v>
      </c>
      <c r="B30" s="52" t="s">
        <v>237</v>
      </c>
      <c r="C30" s="60"/>
      <c r="D30" s="61"/>
      <c r="E30" s="61"/>
      <c r="F30" s="62"/>
      <c r="G30" s="5">
        <f aca="true" t="shared" si="17" ref="G30:AB30">G31+G61+G66+G73+G76+G80+G87+G90+G93+G99+G102</f>
        <v>6553148</v>
      </c>
      <c r="H30" s="5">
        <f t="shared" si="17"/>
        <v>4239349.8</v>
      </c>
      <c r="I30" s="5">
        <f t="shared" si="17"/>
        <v>895644</v>
      </c>
      <c r="J30" s="5">
        <f t="shared" si="17"/>
        <v>571563.4</v>
      </c>
      <c r="K30" s="5">
        <f t="shared" si="17"/>
        <v>830691.216</v>
      </c>
      <c r="L30" s="5">
        <f t="shared" si="17"/>
        <v>532561.216</v>
      </c>
      <c r="M30" s="5">
        <f t="shared" si="17"/>
        <v>381758</v>
      </c>
      <c r="N30" s="5">
        <f t="shared" si="17"/>
        <v>359173</v>
      </c>
      <c r="O30" s="5">
        <f t="shared" si="17"/>
        <v>7000</v>
      </c>
      <c r="P30" s="5">
        <f t="shared" si="17"/>
        <v>55534</v>
      </c>
      <c r="Q30" s="5">
        <f t="shared" si="17"/>
        <v>271472</v>
      </c>
      <c r="R30" s="5">
        <f t="shared" si="17"/>
        <v>248901</v>
      </c>
      <c r="S30" s="5">
        <f t="shared" si="17"/>
        <v>47622</v>
      </c>
      <c r="T30" s="5">
        <f t="shared" si="17"/>
        <v>1242626</v>
      </c>
      <c r="U30" s="5">
        <f t="shared" si="17"/>
        <v>130685</v>
      </c>
      <c r="V30" s="5">
        <f t="shared" si="17"/>
        <v>100564</v>
      </c>
      <c r="W30" s="5">
        <f t="shared" si="17"/>
        <v>234854</v>
      </c>
      <c r="X30" s="5">
        <f t="shared" si="17"/>
        <v>0</v>
      </c>
      <c r="Y30" s="5">
        <f t="shared" si="17"/>
        <v>0</v>
      </c>
      <c r="Z30" s="5">
        <f t="shared" si="17"/>
        <v>1477480</v>
      </c>
      <c r="AA30" s="5">
        <f t="shared" si="17"/>
        <v>130685</v>
      </c>
      <c r="AB30" s="5">
        <f t="shared" si="17"/>
        <v>100564</v>
      </c>
      <c r="AC30" s="63"/>
      <c r="AD30" s="5">
        <f aca="true" t="shared" si="18" ref="AD30:AZ30">AD31+AD61+AD66+AD73+AD76+AD80+AD87+AD90+AD93+AD99+AD102</f>
        <v>359173</v>
      </c>
      <c r="AE30" s="5">
        <f t="shared" si="18"/>
        <v>7000</v>
      </c>
      <c r="AF30" s="5">
        <f t="shared" si="18"/>
        <v>52942</v>
      </c>
      <c r="AG30" s="5">
        <f t="shared" si="18"/>
        <v>326522.28500000003</v>
      </c>
      <c r="AH30" s="5">
        <f t="shared" si="18"/>
        <v>5499.243</v>
      </c>
      <c r="AI30" s="5">
        <f t="shared" si="18"/>
        <v>52941.589</v>
      </c>
      <c r="AJ30" s="5">
        <f t="shared" si="18"/>
        <v>32651</v>
      </c>
      <c r="AK30" s="5">
        <f t="shared" si="18"/>
        <v>1501</v>
      </c>
      <c r="AL30" s="5">
        <f t="shared" si="18"/>
        <v>0</v>
      </c>
      <c r="AM30" s="5">
        <f t="shared" si="18"/>
        <v>11725</v>
      </c>
      <c r="AN30" s="5">
        <f t="shared" si="18"/>
        <v>0</v>
      </c>
      <c r="AO30" s="5">
        <f t="shared" si="18"/>
        <v>0</v>
      </c>
      <c r="AP30" s="5">
        <f t="shared" si="18"/>
        <v>212351</v>
      </c>
      <c r="AQ30" s="5">
        <f t="shared" si="18"/>
        <v>0</v>
      </c>
      <c r="AR30" s="5">
        <f t="shared" si="18"/>
        <v>46005</v>
      </c>
      <c r="AS30" s="5">
        <f t="shared" si="18"/>
        <v>198706.82</v>
      </c>
      <c r="AT30" s="5">
        <f t="shared" si="18"/>
        <v>0</v>
      </c>
      <c r="AU30" s="5">
        <f t="shared" si="18"/>
        <v>46005</v>
      </c>
      <c r="AV30" s="5">
        <f t="shared" si="18"/>
        <v>13173.683</v>
      </c>
      <c r="AW30" s="5">
        <f t="shared" si="18"/>
        <v>0</v>
      </c>
      <c r="AX30" s="5">
        <f t="shared" si="18"/>
        <v>0</v>
      </c>
      <c r="AY30" s="5">
        <f t="shared" si="18"/>
        <v>13173.683</v>
      </c>
      <c r="AZ30" s="5">
        <f t="shared" si="18"/>
        <v>0</v>
      </c>
      <c r="BA30" s="5"/>
      <c r="BB30" s="5">
        <f aca="true" t="shared" si="19" ref="BB30:BY30">BB31+BB61+BB66+BB73+BB76+BB80+BB87+BB90+BB93+BB99+BB102</f>
        <v>182461</v>
      </c>
      <c r="BC30" s="5">
        <f t="shared" si="19"/>
        <v>2518</v>
      </c>
      <c r="BD30" s="5">
        <f t="shared" si="19"/>
        <v>11617</v>
      </c>
      <c r="BE30" s="5">
        <f t="shared" si="19"/>
        <v>182461</v>
      </c>
      <c r="BF30" s="5">
        <f t="shared" si="19"/>
        <v>2518</v>
      </c>
      <c r="BG30" s="5">
        <f t="shared" si="19"/>
        <v>11617</v>
      </c>
      <c r="BH30" s="5">
        <f t="shared" si="19"/>
        <v>753985</v>
      </c>
      <c r="BI30" s="5">
        <f t="shared" si="19"/>
        <v>9518</v>
      </c>
      <c r="BJ30" s="5">
        <f t="shared" si="19"/>
        <v>100564</v>
      </c>
      <c r="BK30" s="5">
        <f t="shared" si="19"/>
        <v>723495</v>
      </c>
      <c r="BL30" s="5">
        <f t="shared" si="19"/>
        <v>121167</v>
      </c>
      <c r="BM30" s="5">
        <f t="shared" si="19"/>
        <v>0</v>
      </c>
      <c r="BN30" s="5">
        <f t="shared" si="19"/>
        <v>215483</v>
      </c>
      <c r="BO30" s="5">
        <f t="shared" si="19"/>
        <v>5482</v>
      </c>
      <c r="BP30" s="5">
        <f t="shared" si="19"/>
        <v>39320</v>
      </c>
      <c r="BQ30" s="5">
        <f t="shared" si="19"/>
        <v>215483</v>
      </c>
      <c r="BR30" s="5">
        <f t="shared" si="19"/>
        <v>5482</v>
      </c>
      <c r="BS30" s="5">
        <f t="shared" si="19"/>
        <v>0</v>
      </c>
      <c r="BT30" s="5">
        <f t="shared" si="19"/>
        <v>414501</v>
      </c>
      <c r="BU30" s="5">
        <f t="shared" si="19"/>
        <v>110766</v>
      </c>
      <c r="BV30" s="5">
        <f t="shared" si="19"/>
        <v>0</v>
      </c>
      <c r="BW30" s="5">
        <f t="shared" si="19"/>
        <v>414501</v>
      </c>
      <c r="BX30" s="5">
        <f t="shared" si="19"/>
        <v>110766</v>
      </c>
      <c r="BY30" s="5">
        <f t="shared" si="19"/>
        <v>0</v>
      </c>
      <c r="BZ30" s="3"/>
      <c r="CA30" s="40"/>
      <c r="CB30" s="40"/>
      <c r="CC30" s="291">
        <f>+AA30+'BieuIII.ODA2016-2020'!AE15</f>
        <v>204680</v>
      </c>
    </row>
    <row r="31" spans="1:81" ht="45" customHeight="1">
      <c r="A31" s="64" t="s">
        <v>20</v>
      </c>
      <c r="B31" s="55" t="s">
        <v>71</v>
      </c>
      <c r="C31" s="56"/>
      <c r="D31" s="56"/>
      <c r="E31" s="56"/>
      <c r="F31" s="65"/>
      <c r="G31" s="3">
        <f aca="true" t="shared" si="20" ref="G31:S31">G32+G59</f>
        <v>2452191</v>
      </c>
      <c r="H31" s="3">
        <f t="shared" si="20"/>
        <v>1522080</v>
      </c>
      <c r="I31" s="3">
        <f t="shared" si="20"/>
        <v>577963</v>
      </c>
      <c r="J31" s="3">
        <f t="shared" si="20"/>
        <v>285263</v>
      </c>
      <c r="K31" s="3">
        <f t="shared" si="20"/>
        <v>577963</v>
      </c>
      <c r="L31" s="3">
        <f t="shared" si="20"/>
        <v>285263</v>
      </c>
      <c r="M31" s="3">
        <f t="shared" si="20"/>
        <v>221585</v>
      </c>
      <c r="N31" s="3">
        <f t="shared" si="20"/>
        <v>219000</v>
      </c>
      <c r="O31" s="3">
        <f t="shared" si="20"/>
        <v>0</v>
      </c>
      <c r="P31" s="3">
        <f t="shared" si="20"/>
        <v>31361</v>
      </c>
      <c r="Q31" s="3">
        <f t="shared" si="20"/>
        <v>70237</v>
      </c>
      <c r="R31" s="3">
        <f t="shared" si="20"/>
        <v>64666</v>
      </c>
      <c r="S31" s="3">
        <f t="shared" si="20"/>
        <v>1617</v>
      </c>
      <c r="T31" s="3">
        <f aca="true" t="shared" si="21" ref="T31:AB31">T32+T59</f>
        <v>729697</v>
      </c>
      <c r="U31" s="3">
        <f t="shared" si="21"/>
        <v>0</v>
      </c>
      <c r="V31" s="3">
        <f t="shared" si="21"/>
        <v>32978</v>
      </c>
      <c r="W31" s="3">
        <f t="shared" si="21"/>
        <v>70000</v>
      </c>
      <c r="X31" s="3">
        <f t="shared" si="21"/>
        <v>0</v>
      </c>
      <c r="Y31" s="3">
        <f t="shared" si="21"/>
        <v>0</v>
      </c>
      <c r="Z31" s="3">
        <f t="shared" si="21"/>
        <v>799697</v>
      </c>
      <c r="AA31" s="3">
        <f t="shared" si="21"/>
        <v>0</v>
      </c>
      <c r="AB31" s="3">
        <f t="shared" si="21"/>
        <v>32978</v>
      </c>
      <c r="AC31" s="3"/>
      <c r="AD31" s="3">
        <f>AD32+AD59</f>
        <v>219000</v>
      </c>
      <c r="AE31" s="3">
        <f>AE32+AE59</f>
        <v>0</v>
      </c>
      <c r="AF31" s="3">
        <f>AF32+AF59</f>
        <v>31361</v>
      </c>
      <c r="AG31" s="3">
        <f aca="true" t="shared" si="22" ref="AG31:AO31">AG32+AG59</f>
        <v>209344.763</v>
      </c>
      <c r="AH31" s="3">
        <f t="shared" si="22"/>
        <v>0</v>
      </c>
      <c r="AI31" s="3">
        <f t="shared" si="22"/>
        <v>31360.589</v>
      </c>
      <c r="AJ31" s="3">
        <f t="shared" si="22"/>
        <v>9655</v>
      </c>
      <c r="AK31" s="3">
        <f t="shared" si="22"/>
        <v>0</v>
      </c>
      <c r="AL31" s="3">
        <f t="shared" si="22"/>
        <v>0</v>
      </c>
      <c r="AM31" s="3">
        <f t="shared" si="22"/>
        <v>5096</v>
      </c>
      <c r="AN31" s="3">
        <f t="shared" si="22"/>
        <v>0</v>
      </c>
      <c r="AO31" s="3">
        <f t="shared" si="22"/>
        <v>0</v>
      </c>
      <c r="AP31" s="3">
        <f>AP32+AP59</f>
        <v>71342</v>
      </c>
      <c r="AQ31" s="3">
        <f>AQ32+AQ59</f>
        <v>0</v>
      </c>
      <c r="AR31" s="3">
        <f>AR32+AR59</f>
        <v>0</v>
      </c>
      <c r="AS31" s="3">
        <f aca="true" t="shared" si="23" ref="AS31:BA31">AS32+AS59</f>
        <v>58228.82</v>
      </c>
      <c r="AT31" s="3">
        <f t="shared" si="23"/>
        <v>0</v>
      </c>
      <c r="AU31" s="3">
        <f t="shared" si="23"/>
        <v>0</v>
      </c>
      <c r="AV31" s="3">
        <f t="shared" si="23"/>
        <v>13113.18</v>
      </c>
      <c r="AW31" s="3">
        <f t="shared" si="23"/>
        <v>0</v>
      </c>
      <c r="AX31" s="3">
        <f t="shared" si="23"/>
        <v>0</v>
      </c>
      <c r="AY31" s="3">
        <f t="shared" si="23"/>
        <v>13113.18</v>
      </c>
      <c r="AZ31" s="3">
        <f t="shared" si="23"/>
        <v>0</v>
      </c>
      <c r="BA31" s="3">
        <f t="shared" si="23"/>
        <v>0</v>
      </c>
      <c r="BB31" s="3">
        <f aca="true" t="shared" si="24" ref="BB31:BG31">BB32+BB59</f>
        <v>116617</v>
      </c>
      <c r="BC31" s="3">
        <f t="shared" si="24"/>
        <v>0</v>
      </c>
      <c r="BD31" s="3">
        <f t="shared" si="24"/>
        <v>1617</v>
      </c>
      <c r="BE31" s="3">
        <f t="shared" si="24"/>
        <v>116617</v>
      </c>
      <c r="BF31" s="3">
        <f t="shared" si="24"/>
        <v>0</v>
      </c>
      <c r="BG31" s="3">
        <f t="shared" si="24"/>
        <v>1617</v>
      </c>
      <c r="BH31" s="3">
        <f aca="true" t="shared" si="25" ref="BH31:BU31">BH32+BH59</f>
        <v>406959</v>
      </c>
      <c r="BI31" s="3">
        <f t="shared" si="25"/>
        <v>0</v>
      </c>
      <c r="BJ31" s="3">
        <f t="shared" si="25"/>
        <v>32978</v>
      </c>
      <c r="BK31" s="3">
        <f>BK32+BK59</f>
        <v>392738</v>
      </c>
      <c r="BL31" s="3">
        <f>BL32+BL59</f>
        <v>0</v>
      </c>
      <c r="BM31" s="3"/>
      <c r="BN31" s="3">
        <f t="shared" si="25"/>
        <v>137630</v>
      </c>
      <c r="BO31" s="3">
        <f t="shared" si="25"/>
        <v>0</v>
      </c>
      <c r="BP31" s="3">
        <f>BP32+BP59</f>
        <v>0</v>
      </c>
      <c r="BQ31" s="3">
        <f>BQ32+BQ59</f>
        <v>137630</v>
      </c>
      <c r="BR31" s="3">
        <f>BR32+BR59</f>
        <v>0</v>
      </c>
      <c r="BS31" s="3">
        <f>BS32+BS59</f>
        <v>0</v>
      </c>
      <c r="BT31" s="3">
        <f t="shared" si="25"/>
        <v>218108</v>
      </c>
      <c r="BU31" s="3">
        <f t="shared" si="25"/>
        <v>0</v>
      </c>
      <c r="BV31" s="3">
        <f>BV32+BV59</f>
        <v>0</v>
      </c>
      <c r="BW31" s="3">
        <f>BW32+BW59</f>
        <v>218108</v>
      </c>
      <c r="BX31" s="3">
        <f>BX32+BX59</f>
        <v>0</v>
      </c>
      <c r="BY31" s="3">
        <f>BY32+BY59</f>
        <v>0</v>
      </c>
      <c r="BZ31" s="3"/>
      <c r="CC31" s="292">
        <f>+CC30-CB28</f>
        <v>156744</v>
      </c>
    </row>
    <row r="32" spans="1:81" ht="32.25" customHeight="1" outlineLevel="1">
      <c r="A32" s="64"/>
      <c r="B32" s="55" t="s">
        <v>80</v>
      </c>
      <c r="C32" s="56"/>
      <c r="D32" s="56"/>
      <c r="E32" s="56"/>
      <c r="F32" s="65"/>
      <c r="G32" s="3">
        <f aca="true" t="shared" si="26" ref="G32:S32">G33+G45</f>
        <v>2398705</v>
      </c>
      <c r="H32" s="3">
        <f t="shared" si="26"/>
        <v>1468594</v>
      </c>
      <c r="I32" s="3">
        <f t="shared" si="26"/>
        <v>577963</v>
      </c>
      <c r="J32" s="3">
        <f t="shared" si="26"/>
        <v>285263</v>
      </c>
      <c r="K32" s="3">
        <f t="shared" si="26"/>
        <v>577963</v>
      </c>
      <c r="L32" s="3">
        <f t="shared" si="26"/>
        <v>285263</v>
      </c>
      <c r="M32" s="3">
        <f t="shared" si="26"/>
        <v>218911</v>
      </c>
      <c r="N32" s="3">
        <f t="shared" si="26"/>
        <v>216326</v>
      </c>
      <c r="O32" s="3">
        <f t="shared" si="26"/>
        <v>0</v>
      </c>
      <c r="P32" s="3">
        <f t="shared" si="26"/>
        <v>31361</v>
      </c>
      <c r="Q32" s="3">
        <f t="shared" si="26"/>
        <v>70237</v>
      </c>
      <c r="R32" s="3">
        <f t="shared" si="26"/>
        <v>64666</v>
      </c>
      <c r="S32" s="3">
        <f t="shared" si="26"/>
        <v>1617</v>
      </c>
      <c r="T32" s="3">
        <f aca="true" t="shared" si="27" ref="T32:AB32">T33+T45</f>
        <v>727023</v>
      </c>
      <c r="U32" s="3">
        <f t="shared" si="27"/>
        <v>0</v>
      </c>
      <c r="V32" s="3">
        <f t="shared" si="27"/>
        <v>32978</v>
      </c>
      <c r="W32" s="3">
        <f t="shared" si="27"/>
        <v>70000</v>
      </c>
      <c r="X32" s="3">
        <f t="shared" si="27"/>
        <v>0</v>
      </c>
      <c r="Y32" s="3">
        <f t="shared" si="27"/>
        <v>0</v>
      </c>
      <c r="Z32" s="3">
        <f t="shared" si="27"/>
        <v>797023</v>
      </c>
      <c r="AA32" s="3">
        <f t="shared" si="27"/>
        <v>0</v>
      </c>
      <c r="AB32" s="3">
        <f t="shared" si="27"/>
        <v>32978</v>
      </c>
      <c r="AC32" s="65"/>
      <c r="AD32" s="3">
        <f>AD33+AD45</f>
        <v>216326</v>
      </c>
      <c r="AE32" s="3">
        <f>AE33+AE45</f>
        <v>0</v>
      </c>
      <c r="AF32" s="3">
        <f>AF33+AF45</f>
        <v>31361</v>
      </c>
      <c r="AG32" s="3">
        <f aca="true" t="shared" si="28" ref="AG32:AO32">AG33+AG45</f>
        <v>207413.326</v>
      </c>
      <c r="AH32" s="3">
        <f t="shared" si="28"/>
        <v>0</v>
      </c>
      <c r="AI32" s="3">
        <f t="shared" si="28"/>
        <v>31360.589</v>
      </c>
      <c r="AJ32" s="3">
        <f t="shared" si="28"/>
        <v>8912</v>
      </c>
      <c r="AK32" s="3">
        <f t="shared" si="28"/>
        <v>0</v>
      </c>
      <c r="AL32" s="3">
        <f t="shared" si="28"/>
        <v>0</v>
      </c>
      <c r="AM32" s="3">
        <f t="shared" si="28"/>
        <v>4782</v>
      </c>
      <c r="AN32" s="3">
        <f t="shared" si="28"/>
        <v>0</v>
      </c>
      <c r="AO32" s="3">
        <f t="shared" si="28"/>
        <v>0</v>
      </c>
      <c r="AP32" s="3">
        <f>AP33+AP45</f>
        <v>71342</v>
      </c>
      <c r="AQ32" s="3">
        <f>AQ33+AQ45</f>
        <v>0</v>
      </c>
      <c r="AR32" s="3">
        <f>AR33+AR45</f>
        <v>0</v>
      </c>
      <c r="AS32" s="3">
        <f aca="true" t="shared" si="29" ref="AS32:BA32">AS33+AS45</f>
        <v>58228.82</v>
      </c>
      <c r="AT32" s="3">
        <f t="shared" si="29"/>
        <v>0</v>
      </c>
      <c r="AU32" s="3">
        <f t="shared" si="29"/>
        <v>0</v>
      </c>
      <c r="AV32" s="3">
        <f t="shared" si="29"/>
        <v>13113.18</v>
      </c>
      <c r="AW32" s="3">
        <f t="shared" si="29"/>
        <v>0</v>
      </c>
      <c r="AX32" s="3">
        <f t="shared" si="29"/>
        <v>0</v>
      </c>
      <c r="AY32" s="3">
        <f t="shared" si="29"/>
        <v>13113.18</v>
      </c>
      <c r="AZ32" s="3">
        <f t="shared" si="29"/>
        <v>0</v>
      </c>
      <c r="BA32" s="3">
        <f t="shared" si="29"/>
        <v>0</v>
      </c>
      <c r="BB32" s="3">
        <f aca="true" t="shared" si="30" ref="BB32:BG32">BB33+BB45</f>
        <v>116617</v>
      </c>
      <c r="BC32" s="3">
        <f t="shared" si="30"/>
        <v>0</v>
      </c>
      <c r="BD32" s="3">
        <f t="shared" si="30"/>
        <v>1617</v>
      </c>
      <c r="BE32" s="3">
        <f t="shared" si="30"/>
        <v>116617</v>
      </c>
      <c r="BF32" s="3">
        <f t="shared" si="30"/>
        <v>0</v>
      </c>
      <c r="BG32" s="3">
        <f t="shared" si="30"/>
        <v>1617</v>
      </c>
      <c r="BH32" s="3">
        <f aca="true" t="shared" si="31" ref="BH32:BU32">BH33+BH45</f>
        <v>404285</v>
      </c>
      <c r="BI32" s="3">
        <f t="shared" si="31"/>
        <v>0</v>
      </c>
      <c r="BJ32" s="3">
        <f t="shared" si="31"/>
        <v>32978</v>
      </c>
      <c r="BK32" s="3">
        <f>BK33+BK45</f>
        <v>392738</v>
      </c>
      <c r="BL32" s="3">
        <f>BL33+BL45</f>
        <v>0</v>
      </c>
      <c r="BM32" s="3">
        <f>BM33+BM45</f>
        <v>0</v>
      </c>
      <c r="BN32" s="3">
        <f t="shared" si="31"/>
        <v>137630</v>
      </c>
      <c r="BO32" s="3">
        <f t="shared" si="31"/>
        <v>0</v>
      </c>
      <c r="BP32" s="3">
        <f>BP33+BP45</f>
        <v>0</v>
      </c>
      <c r="BQ32" s="3">
        <f>BQ33+BQ45</f>
        <v>137630</v>
      </c>
      <c r="BR32" s="3">
        <f>BR33+BR45</f>
        <v>0</v>
      </c>
      <c r="BS32" s="3">
        <f>BS33+BS45</f>
        <v>0</v>
      </c>
      <c r="BT32" s="3">
        <f t="shared" si="31"/>
        <v>218108</v>
      </c>
      <c r="BU32" s="3">
        <f t="shared" si="31"/>
        <v>0</v>
      </c>
      <c r="BV32" s="3">
        <f>BV33+BV45</f>
        <v>0</v>
      </c>
      <c r="BW32" s="3">
        <f>BW33+BW45</f>
        <v>218108</v>
      </c>
      <c r="BX32" s="3">
        <f>BX33+BX45</f>
        <v>0</v>
      </c>
      <c r="BY32" s="3">
        <f>BY33+BY45</f>
        <v>0</v>
      </c>
      <c r="BZ32" s="49"/>
      <c r="CC32" s="292">
        <f>+CC31-41059</f>
        <v>115685</v>
      </c>
    </row>
    <row r="33" spans="1:78" ht="46.5" customHeight="1" outlineLevel="1">
      <c r="A33" s="54" t="s">
        <v>22</v>
      </c>
      <c r="B33" s="55" t="s">
        <v>23</v>
      </c>
      <c r="C33" s="56"/>
      <c r="D33" s="56"/>
      <c r="E33" s="56"/>
      <c r="F33" s="65"/>
      <c r="G33" s="4">
        <f aca="true" t="shared" si="32" ref="G33:S33">G34+G37</f>
        <v>899195</v>
      </c>
      <c r="H33" s="4">
        <f t="shared" si="32"/>
        <v>540673</v>
      </c>
      <c r="I33" s="4">
        <f t="shared" si="32"/>
        <v>575263</v>
      </c>
      <c r="J33" s="4">
        <f t="shared" si="32"/>
        <v>285263</v>
      </c>
      <c r="K33" s="4">
        <f t="shared" si="32"/>
        <v>575263</v>
      </c>
      <c r="L33" s="4">
        <f t="shared" si="32"/>
        <v>285263</v>
      </c>
      <c r="M33" s="4">
        <f t="shared" si="32"/>
        <v>172323</v>
      </c>
      <c r="N33" s="4">
        <f t="shared" si="32"/>
        <v>169738</v>
      </c>
      <c r="O33" s="4">
        <f t="shared" si="32"/>
        <v>0</v>
      </c>
      <c r="P33" s="4">
        <f t="shared" si="32"/>
        <v>31361</v>
      </c>
      <c r="Q33" s="4">
        <f t="shared" si="32"/>
        <v>23237</v>
      </c>
      <c r="R33" s="4">
        <f t="shared" si="32"/>
        <v>17666</v>
      </c>
      <c r="S33" s="4">
        <f t="shared" si="32"/>
        <v>1617</v>
      </c>
      <c r="T33" s="4">
        <f>T34+T37</f>
        <v>187404</v>
      </c>
      <c r="U33" s="4">
        <f>U34+U37</f>
        <v>0</v>
      </c>
      <c r="V33" s="4">
        <f>V34+V37</f>
        <v>32978</v>
      </c>
      <c r="W33" s="4">
        <f aca="true" t="shared" si="33" ref="W33:AB33">W34+W37</f>
        <v>0</v>
      </c>
      <c r="X33" s="4">
        <f t="shared" si="33"/>
        <v>0</v>
      </c>
      <c r="Y33" s="4">
        <f t="shared" si="33"/>
        <v>0</v>
      </c>
      <c r="Z33" s="4">
        <f t="shared" si="33"/>
        <v>187404</v>
      </c>
      <c r="AA33" s="4">
        <f t="shared" si="33"/>
        <v>0</v>
      </c>
      <c r="AB33" s="4">
        <f t="shared" si="33"/>
        <v>32978</v>
      </c>
      <c r="AC33" s="66"/>
      <c r="AD33" s="4">
        <f>AD34+AD37</f>
        <v>169738</v>
      </c>
      <c r="AE33" s="4">
        <f>AE34+AE37</f>
        <v>0</v>
      </c>
      <c r="AF33" s="4">
        <f>AF34+AF37</f>
        <v>31361</v>
      </c>
      <c r="AG33" s="4">
        <f aca="true" t="shared" si="34" ref="AG33:AO33">AG34+AG37</f>
        <v>160825.326</v>
      </c>
      <c r="AH33" s="4">
        <f t="shared" si="34"/>
        <v>0</v>
      </c>
      <c r="AI33" s="4">
        <f t="shared" si="34"/>
        <v>31360.589</v>
      </c>
      <c r="AJ33" s="4">
        <f t="shared" si="34"/>
        <v>8912</v>
      </c>
      <c r="AK33" s="4">
        <f t="shared" si="34"/>
        <v>0</v>
      </c>
      <c r="AL33" s="4">
        <f t="shared" si="34"/>
        <v>0</v>
      </c>
      <c r="AM33" s="4">
        <f t="shared" si="34"/>
        <v>4782</v>
      </c>
      <c r="AN33" s="4">
        <f t="shared" si="34"/>
        <v>0</v>
      </c>
      <c r="AO33" s="4">
        <f t="shared" si="34"/>
        <v>0</v>
      </c>
      <c r="AP33" s="4">
        <f>AP34+AP37</f>
        <v>16049</v>
      </c>
      <c r="AQ33" s="4">
        <f>AQ34+AQ37</f>
        <v>0</v>
      </c>
      <c r="AR33" s="4">
        <f>AR34+AR37</f>
        <v>0</v>
      </c>
      <c r="AS33" s="4">
        <f aca="true" t="shared" si="35" ref="AS33:BA33">AS34+AS37</f>
        <v>2935.82</v>
      </c>
      <c r="AT33" s="4">
        <f t="shared" si="35"/>
        <v>0</v>
      </c>
      <c r="AU33" s="4">
        <f t="shared" si="35"/>
        <v>0</v>
      </c>
      <c r="AV33" s="4">
        <f t="shared" si="35"/>
        <v>13113.18</v>
      </c>
      <c r="AW33" s="4">
        <f t="shared" si="35"/>
        <v>0</v>
      </c>
      <c r="AX33" s="4">
        <f t="shared" si="35"/>
        <v>0</v>
      </c>
      <c r="AY33" s="4">
        <f t="shared" si="35"/>
        <v>13113.18</v>
      </c>
      <c r="AZ33" s="4">
        <f t="shared" si="35"/>
        <v>0</v>
      </c>
      <c r="BA33" s="4">
        <f t="shared" si="35"/>
        <v>0</v>
      </c>
      <c r="BB33" s="4">
        <f aca="true" t="shared" si="36" ref="BB33:BG33">BB34+BB37</f>
        <v>1617</v>
      </c>
      <c r="BC33" s="4">
        <f t="shared" si="36"/>
        <v>0</v>
      </c>
      <c r="BD33" s="4">
        <f t="shared" si="36"/>
        <v>1617</v>
      </c>
      <c r="BE33" s="4">
        <f t="shared" si="36"/>
        <v>1617</v>
      </c>
      <c r="BF33" s="4">
        <f t="shared" si="36"/>
        <v>0</v>
      </c>
      <c r="BG33" s="4">
        <f t="shared" si="36"/>
        <v>1617</v>
      </c>
      <c r="BH33" s="4">
        <f aca="true" t="shared" si="37" ref="BH33:BV33">BH34+BH37</f>
        <v>187404</v>
      </c>
      <c r="BI33" s="4">
        <f t="shared" si="37"/>
        <v>0</v>
      </c>
      <c r="BJ33" s="4">
        <f t="shared" si="37"/>
        <v>32978</v>
      </c>
      <c r="BK33" s="4">
        <f>BK34+BK37</f>
        <v>0</v>
      </c>
      <c r="BL33" s="4">
        <f>BL34+BL37</f>
        <v>0</v>
      </c>
      <c r="BM33" s="4">
        <f>BM34+BM37</f>
        <v>0</v>
      </c>
      <c r="BN33" s="4">
        <f t="shared" si="37"/>
        <v>0</v>
      </c>
      <c r="BO33" s="4">
        <f t="shared" si="37"/>
        <v>0</v>
      </c>
      <c r="BP33" s="4">
        <f t="shared" si="37"/>
        <v>0</v>
      </c>
      <c r="BQ33" s="4"/>
      <c r="BR33" s="4"/>
      <c r="BS33" s="4"/>
      <c r="BT33" s="4">
        <f t="shared" si="37"/>
        <v>0</v>
      </c>
      <c r="BU33" s="4">
        <f t="shared" si="37"/>
        <v>0</v>
      </c>
      <c r="BV33" s="4">
        <f t="shared" si="37"/>
        <v>0</v>
      </c>
      <c r="BW33" s="48"/>
      <c r="BX33" s="48"/>
      <c r="BY33" s="48"/>
      <c r="BZ33" s="49"/>
    </row>
    <row r="34" spans="1:78" ht="45" customHeight="1" outlineLevel="1">
      <c r="A34" s="67" t="s">
        <v>24</v>
      </c>
      <c r="B34" s="68" t="s">
        <v>25</v>
      </c>
      <c r="C34" s="56"/>
      <c r="D34" s="56"/>
      <c r="E34" s="56"/>
      <c r="F34" s="65"/>
      <c r="G34" s="4">
        <f aca="true" t="shared" si="38" ref="G34:AB34">SUM(G35:G36)</f>
        <v>384472</v>
      </c>
      <c r="H34" s="4">
        <f t="shared" si="38"/>
        <v>94472</v>
      </c>
      <c r="I34" s="4">
        <f t="shared" si="38"/>
        <v>338700</v>
      </c>
      <c r="J34" s="4">
        <f t="shared" si="38"/>
        <v>48700</v>
      </c>
      <c r="K34" s="4">
        <f t="shared" si="38"/>
        <v>338700</v>
      </c>
      <c r="L34" s="4">
        <f t="shared" si="38"/>
        <v>48700</v>
      </c>
      <c r="M34" s="4">
        <f t="shared" si="38"/>
        <v>31361</v>
      </c>
      <c r="N34" s="4">
        <f t="shared" si="38"/>
        <v>31361</v>
      </c>
      <c r="O34" s="4">
        <f t="shared" si="38"/>
        <v>0</v>
      </c>
      <c r="P34" s="4">
        <f t="shared" si="38"/>
        <v>31361</v>
      </c>
      <c r="Q34" s="4">
        <f t="shared" si="38"/>
        <v>0</v>
      </c>
      <c r="R34" s="4">
        <f t="shared" si="38"/>
        <v>0</v>
      </c>
      <c r="S34" s="4">
        <f t="shared" si="38"/>
        <v>0</v>
      </c>
      <c r="T34" s="4">
        <f t="shared" si="38"/>
        <v>31361</v>
      </c>
      <c r="U34" s="4">
        <f t="shared" si="38"/>
        <v>0</v>
      </c>
      <c r="V34" s="4">
        <f t="shared" si="38"/>
        <v>31361</v>
      </c>
      <c r="W34" s="4">
        <f t="shared" si="38"/>
        <v>0</v>
      </c>
      <c r="X34" s="4">
        <f t="shared" si="38"/>
        <v>0</v>
      </c>
      <c r="Y34" s="4">
        <f t="shared" si="38"/>
        <v>0</v>
      </c>
      <c r="Z34" s="4">
        <f t="shared" si="38"/>
        <v>31361</v>
      </c>
      <c r="AA34" s="4">
        <f t="shared" si="38"/>
        <v>0</v>
      </c>
      <c r="AB34" s="4">
        <f t="shared" si="38"/>
        <v>31361</v>
      </c>
      <c r="AC34" s="66"/>
      <c r="AD34" s="4">
        <f>SUM(AD35:AD36)</f>
        <v>31361</v>
      </c>
      <c r="AE34" s="4">
        <f>SUM(AE35:AE36)</f>
        <v>0</v>
      </c>
      <c r="AF34" s="4">
        <f>SUM(AF35:AF36)</f>
        <v>31361</v>
      </c>
      <c r="AG34" s="4">
        <f aca="true" t="shared" si="39" ref="AG34:AO34">SUM(AG35:AG36)</f>
        <v>31360.589</v>
      </c>
      <c r="AH34" s="4">
        <f t="shared" si="39"/>
        <v>0</v>
      </c>
      <c r="AI34" s="4">
        <f t="shared" si="39"/>
        <v>31360.589</v>
      </c>
      <c r="AJ34" s="4">
        <f t="shared" si="39"/>
        <v>0</v>
      </c>
      <c r="AK34" s="4">
        <f t="shared" si="39"/>
        <v>0</v>
      </c>
      <c r="AL34" s="4">
        <f t="shared" si="39"/>
        <v>0</v>
      </c>
      <c r="AM34" s="4">
        <f t="shared" si="39"/>
        <v>0</v>
      </c>
      <c r="AN34" s="4">
        <f t="shared" si="39"/>
        <v>0</v>
      </c>
      <c r="AO34" s="4">
        <f t="shared" si="39"/>
        <v>0</v>
      </c>
      <c r="AP34" s="4">
        <f>SUM(AP35:AP36)</f>
        <v>0</v>
      </c>
      <c r="AQ34" s="4">
        <f>SUM(AQ35:AQ36)</f>
        <v>0</v>
      </c>
      <c r="AR34" s="4">
        <f>SUM(AR35:AR36)</f>
        <v>0</v>
      </c>
      <c r="AS34" s="4">
        <f aca="true" t="shared" si="40" ref="AS34:BA34">SUM(AS35:AS36)</f>
        <v>0</v>
      </c>
      <c r="AT34" s="4">
        <f t="shared" si="40"/>
        <v>0</v>
      </c>
      <c r="AU34" s="4">
        <f t="shared" si="40"/>
        <v>0</v>
      </c>
      <c r="AV34" s="4">
        <f t="shared" si="40"/>
        <v>0</v>
      </c>
      <c r="AW34" s="4">
        <f t="shared" si="40"/>
        <v>0</v>
      </c>
      <c r="AX34" s="4">
        <f t="shared" si="40"/>
        <v>0</v>
      </c>
      <c r="AY34" s="4">
        <f t="shared" si="40"/>
        <v>0</v>
      </c>
      <c r="AZ34" s="4">
        <f t="shared" si="40"/>
        <v>0</v>
      </c>
      <c r="BA34" s="4">
        <f t="shared" si="40"/>
        <v>0</v>
      </c>
      <c r="BB34" s="4">
        <f>SUM(BB35:BB36)</f>
        <v>0</v>
      </c>
      <c r="BC34" s="4">
        <f>SUM(BC35:BC36)</f>
        <v>0</v>
      </c>
      <c r="BD34" s="4">
        <f>SUM(BD35:BD36)</f>
        <v>0</v>
      </c>
      <c r="BE34" s="4"/>
      <c r="BF34" s="4"/>
      <c r="BG34" s="4"/>
      <c r="BH34" s="4">
        <f aca="true" t="shared" si="41" ref="BH34:BV34">SUM(BH35:BH36)</f>
        <v>31361</v>
      </c>
      <c r="BI34" s="4">
        <f t="shared" si="41"/>
        <v>0</v>
      </c>
      <c r="BJ34" s="4">
        <f t="shared" si="41"/>
        <v>31361</v>
      </c>
      <c r="BK34" s="4">
        <f>SUM(BK35:BK36)</f>
        <v>0</v>
      </c>
      <c r="BL34" s="4">
        <f>SUM(BL35:BL36)</f>
        <v>0</v>
      </c>
      <c r="BM34" s="4">
        <f>SUM(BM35:BM36)</f>
        <v>0</v>
      </c>
      <c r="BN34" s="4">
        <f t="shared" si="41"/>
        <v>0</v>
      </c>
      <c r="BO34" s="4">
        <f t="shared" si="41"/>
        <v>0</v>
      </c>
      <c r="BP34" s="4">
        <f t="shared" si="41"/>
        <v>0</v>
      </c>
      <c r="BQ34" s="4"/>
      <c r="BR34" s="4"/>
      <c r="BS34" s="4"/>
      <c r="BT34" s="4">
        <f t="shared" si="41"/>
        <v>0</v>
      </c>
      <c r="BU34" s="4">
        <f t="shared" si="41"/>
        <v>0</v>
      </c>
      <c r="BV34" s="4">
        <f t="shared" si="41"/>
        <v>0</v>
      </c>
      <c r="BW34" s="48"/>
      <c r="BX34" s="48"/>
      <c r="BY34" s="48"/>
      <c r="BZ34" s="48"/>
    </row>
    <row r="35" spans="1:78" ht="56.25" outlineLevel="1">
      <c r="A35" s="69" t="s">
        <v>26</v>
      </c>
      <c r="B35" s="70" t="s">
        <v>81</v>
      </c>
      <c r="C35" s="31" t="s">
        <v>75</v>
      </c>
      <c r="D35" s="28" t="s">
        <v>82</v>
      </c>
      <c r="E35" s="28" t="s">
        <v>83</v>
      </c>
      <c r="F35" s="56" t="s">
        <v>84</v>
      </c>
      <c r="G35" s="38">
        <v>340000</v>
      </c>
      <c r="H35" s="38">
        <v>50000</v>
      </c>
      <c r="I35" s="2">
        <v>300000</v>
      </c>
      <c r="J35" s="2">
        <v>10000</v>
      </c>
      <c r="K35" s="2">
        <v>300000</v>
      </c>
      <c r="L35" s="2">
        <v>10000</v>
      </c>
      <c r="M35" s="2">
        <v>27530</v>
      </c>
      <c r="N35" s="2">
        <v>27530</v>
      </c>
      <c r="O35" s="2"/>
      <c r="P35" s="2">
        <v>27530</v>
      </c>
      <c r="Q35" s="2"/>
      <c r="R35" s="2"/>
      <c r="S35" s="2"/>
      <c r="T35" s="2">
        <v>27530</v>
      </c>
      <c r="U35" s="2"/>
      <c r="V35" s="2">
        <v>27530</v>
      </c>
      <c r="W35" s="2"/>
      <c r="X35" s="2"/>
      <c r="Y35" s="2"/>
      <c r="Z35" s="2">
        <f>T35+W35</f>
        <v>27530</v>
      </c>
      <c r="AA35" s="2">
        <f>U35</f>
        <v>0</v>
      </c>
      <c r="AB35" s="2">
        <f>V35+Y35</f>
        <v>27530</v>
      </c>
      <c r="AC35" s="65"/>
      <c r="AD35" s="2">
        <v>27530</v>
      </c>
      <c r="AE35" s="2"/>
      <c r="AF35" s="2">
        <v>27530</v>
      </c>
      <c r="AG35" s="2">
        <v>27530</v>
      </c>
      <c r="AH35" s="2"/>
      <c r="AI35" s="2">
        <v>27530</v>
      </c>
      <c r="AJ35" s="2"/>
      <c r="AK35" s="2"/>
      <c r="AL35" s="2"/>
      <c r="AM35" s="2"/>
      <c r="AN35" s="2"/>
      <c r="AO35" s="2"/>
      <c r="AP35" s="2"/>
      <c r="AQ35" s="2"/>
      <c r="AR35" s="2"/>
      <c r="AS35" s="2"/>
      <c r="AT35" s="2"/>
      <c r="AU35" s="2"/>
      <c r="AV35" s="2"/>
      <c r="AW35" s="2"/>
      <c r="AX35" s="2"/>
      <c r="AY35" s="2"/>
      <c r="AZ35" s="2"/>
      <c r="BA35" s="2"/>
      <c r="BB35" s="2"/>
      <c r="BC35" s="2"/>
      <c r="BD35" s="2"/>
      <c r="BE35" s="2"/>
      <c r="BF35" s="2"/>
      <c r="BG35" s="2"/>
      <c r="BH35" s="2">
        <f aca="true" t="shared" si="42" ref="BH35:BJ36">AD35+AP35+BB35</f>
        <v>27530</v>
      </c>
      <c r="BI35" s="2">
        <f t="shared" si="42"/>
        <v>0</v>
      </c>
      <c r="BJ35" s="2">
        <f t="shared" si="42"/>
        <v>27530</v>
      </c>
      <c r="BK35" s="2">
        <f aca="true" t="shared" si="43" ref="BK35:BM36">Z35-BH35</f>
        <v>0</v>
      </c>
      <c r="BL35" s="2">
        <f t="shared" si="43"/>
        <v>0</v>
      </c>
      <c r="BM35" s="2">
        <f t="shared" si="43"/>
        <v>0</v>
      </c>
      <c r="BN35" s="48"/>
      <c r="BO35" s="48"/>
      <c r="BP35" s="48"/>
      <c r="BQ35" s="48"/>
      <c r="BR35" s="48"/>
      <c r="BS35" s="48"/>
      <c r="BT35" s="48"/>
      <c r="BU35" s="48"/>
      <c r="BV35" s="48"/>
      <c r="BW35" s="48"/>
      <c r="BX35" s="48"/>
      <c r="BY35" s="48"/>
      <c r="BZ35" s="48"/>
    </row>
    <row r="36" spans="1:78" ht="56.25" outlineLevel="1">
      <c r="A36" s="69" t="s">
        <v>27</v>
      </c>
      <c r="B36" s="70" t="s">
        <v>85</v>
      </c>
      <c r="C36" s="56" t="s">
        <v>86</v>
      </c>
      <c r="D36" s="56" t="s">
        <v>87</v>
      </c>
      <c r="E36" s="56" t="s">
        <v>59</v>
      </c>
      <c r="F36" s="31" t="s">
        <v>88</v>
      </c>
      <c r="G36" s="2">
        <v>44472</v>
      </c>
      <c r="H36" s="2">
        <v>44472</v>
      </c>
      <c r="I36" s="2">
        <v>38700</v>
      </c>
      <c r="J36" s="2">
        <v>38700</v>
      </c>
      <c r="K36" s="2">
        <v>38700</v>
      </c>
      <c r="L36" s="2">
        <v>38700</v>
      </c>
      <c r="M36" s="2">
        <v>3831</v>
      </c>
      <c r="N36" s="2">
        <v>3831</v>
      </c>
      <c r="O36" s="2"/>
      <c r="P36" s="2">
        <v>3831</v>
      </c>
      <c r="Q36" s="2"/>
      <c r="R36" s="2"/>
      <c r="S36" s="2"/>
      <c r="T36" s="2">
        <v>3831</v>
      </c>
      <c r="U36" s="2"/>
      <c r="V36" s="2">
        <v>3831</v>
      </c>
      <c r="W36" s="2"/>
      <c r="X36" s="2"/>
      <c r="Y36" s="2"/>
      <c r="Z36" s="2">
        <f>T36+W36</f>
        <v>3831</v>
      </c>
      <c r="AA36" s="2">
        <f>U36</f>
        <v>0</v>
      </c>
      <c r="AB36" s="2">
        <f>V36+Y36</f>
        <v>3831</v>
      </c>
      <c r="AC36" s="71"/>
      <c r="AD36" s="2">
        <v>3831</v>
      </c>
      <c r="AE36" s="2"/>
      <c r="AF36" s="2">
        <v>3831</v>
      </c>
      <c r="AG36" s="2">
        <v>3830.589</v>
      </c>
      <c r="AH36" s="2"/>
      <c r="AI36" s="2">
        <v>3830.589</v>
      </c>
      <c r="AJ36" s="2"/>
      <c r="AK36" s="2"/>
      <c r="AL36" s="2"/>
      <c r="AM36" s="2"/>
      <c r="AN36" s="2"/>
      <c r="AO36" s="2"/>
      <c r="AP36" s="2"/>
      <c r="AQ36" s="2"/>
      <c r="AR36" s="2"/>
      <c r="AS36" s="2"/>
      <c r="AT36" s="2"/>
      <c r="AU36" s="2"/>
      <c r="AV36" s="2"/>
      <c r="AW36" s="2"/>
      <c r="AX36" s="2"/>
      <c r="AY36" s="2"/>
      <c r="AZ36" s="2"/>
      <c r="BA36" s="2"/>
      <c r="BB36" s="2"/>
      <c r="BC36" s="2"/>
      <c r="BD36" s="2"/>
      <c r="BE36" s="2"/>
      <c r="BF36" s="2"/>
      <c r="BG36" s="2"/>
      <c r="BH36" s="2">
        <f t="shared" si="42"/>
        <v>3831</v>
      </c>
      <c r="BI36" s="2">
        <f t="shared" si="42"/>
        <v>0</v>
      </c>
      <c r="BJ36" s="2">
        <f t="shared" si="42"/>
        <v>3831</v>
      </c>
      <c r="BK36" s="2">
        <f t="shared" si="43"/>
        <v>0</v>
      </c>
      <c r="BL36" s="2">
        <f t="shared" si="43"/>
        <v>0</v>
      </c>
      <c r="BM36" s="2">
        <f t="shared" si="43"/>
        <v>0</v>
      </c>
      <c r="BN36" s="48"/>
      <c r="BO36" s="48"/>
      <c r="BP36" s="48"/>
      <c r="BQ36" s="48"/>
      <c r="BR36" s="48"/>
      <c r="BS36" s="48"/>
      <c r="BT36" s="48"/>
      <c r="BU36" s="48"/>
      <c r="BV36" s="48"/>
      <c r="BW36" s="48"/>
      <c r="BX36" s="48"/>
      <c r="BY36" s="48"/>
      <c r="BZ36" s="48"/>
    </row>
    <row r="37" spans="1:78" ht="64.5" customHeight="1" outlineLevel="1">
      <c r="A37" s="67" t="s">
        <v>32</v>
      </c>
      <c r="B37" s="72" t="s">
        <v>35</v>
      </c>
      <c r="C37" s="56"/>
      <c r="D37" s="56"/>
      <c r="E37" s="56"/>
      <c r="F37" s="31"/>
      <c r="G37" s="4">
        <f>SUM(G38:G44)</f>
        <v>514723</v>
      </c>
      <c r="H37" s="4">
        <f aca="true" t="shared" si="44" ref="H37:S37">SUM(H38:H44)</f>
        <v>446201</v>
      </c>
      <c r="I37" s="4">
        <f t="shared" si="44"/>
        <v>236563</v>
      </c>
      <c r="J37" s="4">
        <f t="shared" si="44"/>
        <v>236563</v>
      </c>
      <c r="K37" s="4">
        <f t="shared" si="44"/>
        <v>236563</v>
      </c>
      <c r="L37" s="4">
        <f t="shared" si="44"/>
        <v>236563</v>
      </c>
      <c r="M37" s="4">
        <f t="shared" si="44"/>
        <v>140962</v>
      </c>
      <c r="N37" s="4">
        <f t="shared" si="44"/>
        <v>138377</v>
      </c>
      <c r="O37" s="4">
        <f t="shared" si="44"/>
        <v>0</v>
      </c>
      <c r="P37" s="4">
        <f t="shared" si="44"/>
        <v>0</v>
      </c>
      <c r="Q37" s="4">
        <f t="shared" si="44"/>
        <v>23237</v>
      </c>
      <c r="R37" s="4">
        <f t="shared" si="44"/>
        <v>17666</v>
      </c>
      <c r="S37" s="4">
        <f t="shared" si="44"/>
        <v>1617</v>
      </c>
      <c r="T37" s="4">
        <f>SUM(T38:T44)</f>
        <v>156043</v>
      </c>
      <c r="U37" s="4">
        <f>SUM(U38:U44)</f>
        <v>0</v>
      </c>
      <c r="V37" s="4">
        <f>SUM(V38:V44)</f>
        <v>1617</v>
      </c>
      <c r="W37" s="4">
        <f aca="true" t="shared" si="45" ref="W37:AB37">SUM(W38:W44)</f>
        <v>0</v>
      </c>
      <c r="X37" s="4">
        <f t="shared" si="45"/>
        <v>0</v>
      </c>
      <c r="Y37" s="4">
        <f t="shared" si="45"/>
        <v>0</v>
      </c>
      <c r="Z37" s="4">
        <f t="shared" si="45"/>
        <v>156043</v>
      </c>
      <c r="AA37" s="4">
        <f t="shared" si="45"/>
        <v>0</v>
      </c>
      <c r="AB37" s="4">
        <f t="shared" si="45"/>
        <v>1617</v>
      </c>
      <c r="AC37" s="65"/>
      <c r="AD37" s="4">
        <f aca="true" t="shared" si="46" ref="AD37:BV37">SUM(AD38:AD44)</f>
        <v>138377</v>
      </c>
      <c r="AE37" s="4">
        <f t="shared" si="46"/>
        <v>0</v>
      </c>
      <c r="AF37" s="4">
        <f t="shared" si="46"/>
        <v>0</v>
      </c>
      <c r="AG37" s="4">
        <f t="shared" si="46"/>
        <v>129464.737</v>
      </c>
      <c r="AH37" s="4">
        <f t="shared" si="46"/>
        <v>0</v>
      </c>
      <c r="AI37" s="4">
        <f t="shared" si="46"/>
        <v>0</v>
      </c>
      <c r="AJ37" s="4">
        <f t="shared" si="46"/>
        <v>8912</v>
      </c>
      <c r="AK37" s="4">
        <f t="shared" si="46"/>
        <v>0</v>
      </c>
      <c r="AL37" s="4">
        <f t="shared" si="46"/>
        <v>0</v>
      </c>
      <c r="AM37" s="4">
        <f t="shared" si="46"/>
        <v>4782</v>
      </c>
      <c r="AN37" s="4">
        <f t="shared" si="46"/>
        <v>0</v>
      </c>
      <c r="AO37" s="4">
        <f t="shared" si="46"/>
        <v>0</v>
      </c>
      <c r="AP37" s="4">
        <f t="shared" si="46"/>
        <v>16049</v>
      </c>
      <c r="AQ37" s="4">
        <f t="shared" si="46"/>
        <v>0</v>
      </c>
      <c r="AR37" s="4">
        <f t="shared" si="46"/>
        <v>0</v>
      </c>
      <c r="AS37" s="4">
        <f t="shared" si="46"/>
        <v>2935.82</v>
      </c>
      <c r="AT37" s="4">
        <f t="shared" si="46"/>
        <v>0</v>
      </c>
      <c r="AU37" s="4">
        <f t="shared" si="46"/>
        <v>0</v>
      </c>
      <c r="AV37" s="8">
        <f t="shared" si="46"/>
        <v>13113.18</v>
      </c>
      <c r="AW37" s="8">
        <f t="shared" si="46"/>
        <v>0</v>
      </c>
      <c r="AX37" s="8">
        <f t="shared" si="46"/>
        <v>0</v>
      </c>
      <c r="AY37" s="8">
        <f t="shared" si="46"/>
        <v>13113.18</v>
      </c>
      <c r="AZ37" s="4">
        <f t="shared" si="46"/>
        <v>0</v>
      </c>
      <c r="BA37" s="4">
        <f t="shared" si="46"/>
        <v>0</v>
      </c>
      <c r="BB37" s="4">
        <f t="shared" si="46"/>
        <v>1617</v>
      </c>
      <c r="BC37" s="4">
        <f t="shared" si="46"/>
        <v>0</v>
      </c>
      <c r="BD37" s="4">
        <f t="shared" si="46"/>
        <v>1617</v>
      </c>
      <c r="BE37" s="4">
        <f t="shared" si="46"/>
        <v>1617</v>
      </c>
      <c r="BF37" s="4">
        <f t="shared" si="46"/>
        <v>0</v>
      </c>
      <c r="BG37" s="4">
        <f t="shared" si="46"/>
        <v>1617</v>
      </c>
      <c r="BH37" s="4">
        <f t="shared" si="46"/>
        <v>156043</v>
      </c>
      <c r="BI37" s="4">
        <f t="shared" si="46"/>
        <v>0</v>
      </c>
      <c r="BJ37" s="4">
        <f t="shared" si="46"/>
        <v>1617</v>
      </c>
      <c r="BK37" s="4">
        <f t="shared" si="46"/>
        <v>0</v>
      </c>
      <c r="BL37" s="4">
        <f t="shared" si="46"/>
        <v>0</v>
      </c>
      <c r="BM37" s="4">
        <f t="shared" si="46"/>
        <v>0</v>
      </c>
      <c r="BN37" s="4">
        <f t="shared" si="46"/>
        <v>0</v>
      </c>
      <c r="BO37" s="4">
        <f t="shared" si="46"/>
        <v>0</v>
      </c>
      <c r="BP37" s="4">
        <f t="shared" si="46"/>
        <v>0</v>
      </c>
      <c r="BQ37" s="4"/>
      <c r="BR37" s="4"/>
      <c r="BS37" s="4"/>
      <c r="BT37" s="4">
        <f t="shared" si="46"/>
        <v>0</v>
      </c>
      <c r="BU37" s="4">
        <f t="shared" si="46"/>
        <v>0</v>
      </c>
      <c r="BV37" s="4">
        <f t="shared" si="46"/>
        <v>0</v>
      </c>
      <c r="BW37" s="48"/>
      <c r="BX37" s="48"/>
      <c r="BY37" s="48"/>
      <c r="BZ37" s="48"/>
    </row>
    <row r="38" spans="1:78" ht="56.25" outlineLevel="1">
      <c r="A38" s="69" t="s">
        <v>26</v>
      </c>
      <c r="B38" s="73" t="s">
        <v>89</v>
      </c>
      <c r="C38" s="56" t="s">
        <v>74</v>
      </c>
      <c r="D38" s="56" t="s">
        <v>90</v>
      </c>
      <c r="E38" s="56" t="s">
        <v>61</v>
      </c>
      <c r="F38" s="31" t="s">
        <v>91</v>
      </c>
      <c r="G38" s="2">
        <v>70000</v>
      </c>
      <c r="H38" s="2">
        <v>70000</v>
      </c>
      <c r="I38" s="2">
        <v>43000</v>
      </c>
      <c r="J38" s="2">
        <v>43000</v>
      </c>
      <c r="K38" s="2">
        <v>43000</v>
      </c>
      <c r="L38" s="2">
        <v>43000</v>
      </c>
      <c r="M38" s="2">
        <v>27000</v>
      </c>
      <c r="N38" s="2">
        <v>27000</v>
      </c>
      <c r="O38" s="2"/>
      <c r="P38" s="2"/>
      <c r="Q38" s="2"/>
      <c r="R38" s="2"/>
      <c r="S38" s="2"/>
      <c r="T38" s="2">
        <v>27000</v>
      </c>
      <c r="U38" s="2"/>
      <c r="V38" s="2"/>
      <c r="W38" s="2"/>
      <c r="X38" s="2"/>
      <c r="Y38" s="2"/>
      <c r="Z38" s="2">
        <f>T38+W38</f>
        <v>27000</v>
      </c>
      <c r="AA38" s="2">
        <f>U38</f>
        <v>0</v>
      </c>
      <c r="AB38" s="2">
        <f>V38+Y38</f>
        <v>0</v>
      </c>
      <c r="AC38" s="65"/>
      <c r="AD38" s="2">
        <v>27000</v>
      </c>
      <c r="AE38" s="2"/>
      <c r="AF38" s="2"/>
      <c r="AG38" s="2">
        <v>26466.219</v>
      </c>
      <c r="AH38" s="2"/>
      <c r="AI38" s="2"/>
      <c r="AJ38" s="2">
        <v>534</v>
      </c>
      <c r="AK38" s="2"/>
      <c r="AL38" s="2"/>
      <c r="AM38" s="2">
        <v>223</v>
      </c>
      <c r="AN38" s="2"/>
      <c r="AO38" s="2"/>
      <c r="AP38" s="2"/>
      <c r="AQ38" s="2"/>
      <c r="AR38" s="2"/>
      <c r="AS38" s="2"/>
      <c r="AT38" s="2"/>
      <c r="AU38" s="2"/>
      <c r="AV38" s="2"/>
      <c r="AW38" s="2"/>
      <c r="AX38" s="2"/>
      <c r="AY38" s="2"/>
      <c r="AZ38" s="2"/>
      <c r="BA38" s="2"/>
      <c r="BB38" s="2"/>
      <c r="BC38" s="2"/>
      <c r="BD38" s="2"/>
      <c r="BE38" s="2"/>
      <c r="BF38" s="2"/>
      <c r="BG38" s="2"/>
      <c r="BH38" s="2">
        <f>AD38+AP38+BB38</f>
        <v>27000</v>
      </c>
      <c r="BI38" s="2">
        <f>AE38+AQ38+BC38</f>
        <v>0</v>
      </c>
      <c r="BJ38" s="2">
        <f>AF38+AR38+BD38</f>
        <v>0</v>
      </c>
      <c r="BK38" s="2">
        <f aca="true" t="shared" si="47" ref="BK38:BM44">Z38-BH38</f>
        <v>0</v>
      </c>
      <c r="BL38" s="2">
        <f t="shared" si="47"/>
        <v>0</v>
      </c>
      <c r="BM38" s="2">
        <f t="shared" si="47"/>
        <v>0</v>
      </c>
      <c r="BN38" s="48"/>
      <c r="BO38" s="48"/>
      <c r="BP38" s="48"/>
      <c r="BQ38" s="48"/>
      <c r="BR38" s="48"/>
      <c r="BS38" s="48"/>
      <c r="BT38" s="48"/>
      <c r="BU38" s="48"/>
      <c r="BV38" s="48"/>
      <c r="BW38" s="48"/>
      <c r="BX38" s="48"/>
      <c r="BY38" s="48"/>
      <c r="BZ38" s="48"/>
    </row>
    <row r="39" spans="1:78" ht="75" outlineLevel="1">
      <c r="A39" s="69" t="s">
        <v>27</v>
      </c>
      <c r="B39" s="73" t="s">
        <v>92</v>
      </c>
      <c r="C39" s="56" t="s">
        <v>93</v>
      </c>
      <c r="D39" s="74" t="s">
        <v>94</v>
      </c>
      <c r="E39" s="56" t="s">
        <v>61</v>
      </c>
      <c r="F39" s="31" t="s">
        <v>95</v>
      </c>
      <c r="G39" s="2">
        <v>64624</v>
      </c>
      <c r="H39" s="2">
        <v>64624</v>
      </c>
      <c r="I39" s="2">
        <v>34783</v>
      </c>
      <c r="J39" s="2">
        <v>34783</v>
      </c>
      <c r="K39" s="2">
        <v>34783</v>
      </c>
      <c r="L39" s="2">
        <v>34783</v>
      </c>
      <c r="M39" s="2">
        <v>24841</v>
      </c>
      <c r="N39" s="2">
        <v>24841</v>
      </c>
      <c r="O39" s="2"/>
      <c r="P39" s="2"/>
      <c r="Q39" s="2"/>
      <c r="R39" s="2"/>
      <c r="S39" s="2"/>
      <c r="T39" s="2">
        <v>24841</v>
      </c>
      <c r="U39" s="2"/>
      <c r="V39" s="2"/>
      <c r="W39" s="2"/>
      <c r="X39" s="2"/>
      <c r="Y39" s="2"/>
      <c r="Z39" s="2">
        <f aca="true" t="shared" si="48" ref="Z39:Z44">T39+W39</f>
        <v>24841</v>
      </c>
      <c r="AA39" s="2">
        <f aca="true" t="shared" si="49" ref="AA39:AA44">U39</f>
        <v>0</v>
      </c>
      <c r="AB39" s="2">
        <f aca="true" t="shared" si="50" ref="AB39:AB44">V39+Y39</f>
        <v>0</v>
      </c>
      <c r="AC39" s="71"/>
      <c r="AD39" s="2">
        <v>24841</v>
      </c>
      <c r="AE39" s="2"/>
      <c r="AF39" s="2"/>
      <c r="AG39" s="2">
        <v>17747</v>
      </c>
      <c r="AH39" s="2"/>
      <c r="AI39" s="2"/>
      <c r="AJ39" s="2">
        <v>7094</v>
      </c>
      <c r="AK39" s="2"/>
      <c r="AL39" s="2"/>
      <c r="AM39" s="2">
        <v>4559</v>
      </c>
      <c r="AN39" s="2"/>
      <c r="AO39" s="2"/>
      <c r="AP39" s="2"/>
      <c r="AQ39" s="2"/>
      <c r="AR39" s="2"/>
      <c r="AS39" s="2"/>
      <c r="AT39" s="2"/>
      <c r="AU39" s="2"/>
      <c r="AV39" s="2"/>
      <c r="AW39" s="2"/>
      <c r="AX39" s="2"/>
      <c r="AY39" s="2"/>
      <c r="AZ39" s="2"/>
      <c r="BA39" s="2"/>
      <c r="BB39" s="2"/>
      <c r="BC39" s="2"/>
      <c r="BD39" s="2"/>
      <c r="BE39" s="2"/>
      <c r="BF39" s="2"/>
      <c r="BG39" s="2"/>
      <c r="BH39" s="2">
        <f aca="true" t="shared" si="51" ref="BH39:BH44">AD39+AP39+BB39</f>
        <v>24841</v>
      </c>
      <c r="BI39" s="2">
        <f aca="true" t="shared" si="52" ref="BI39:BI44">AE39+AQ39+BC39</f>
        <v>0</v>
      </c>
      <c r="BJ39" s="2">
        <f aca="true" t="shared" si="53" ref="BJ39:BJ44">AF39+AR39+BD39</f>
        <v>0</v>
      </c>
      <c r="BK39" s="2">
        <f t="shared" si="47"/>
        <v>0</v>
      </c>
      <c r="BL39" s="2">
        <f t="shared" si="47"/>
        <v>0</v>
      </c>
      <c r="BM39" s="2">
        <f t="shared" si="47"/>
        <v>0</v>
      </c>
      <c r="BN39" s="48"/>
      <c r="BO39" s="48"/>
      <c r="BP39" s="48"/>
      <c r="BQ39" s="48"/>
      <c r="BR39" s="48"/>
      <c r="BS39" s="48"/>
      <c r="BT39" s="48"/>
      <c r="BU39" s="48"/>
      <c r="BV39" s="48"/>
      <c r="BW39" s="48"/>
      <c r="BX39" s="48"/>
      <c r="BY39" s="48"/>
      <c r="BZ39" s="48"/>
    </row>
    <row r="40" spans="1:78" ht="61.5" customHeight="1" outlineLevel="1">
      <c r="A40" s="69" t="s">
        <v>28</v>
      </c>
      <c r="B40" s="73" t="s">
        <v>96</v>
      </c>
      <c r="C40" s="56"/>
      <c r="D40" s="56" t="s">
        <v>97</v>
      </c>
      <c r="E40" s="56" t="s">
        <v>53</v>
      </c>
      <c r="F40" s="31" t="s">
        <v>98</v>
      </c>
      <c r="G40" s="2">
        <v>14365</v>
      </c>
      <c r="H40" s="2">
        <v>14365</v>
      </c>
      <c r="I40" s="2">
        <v>5100</v>
      </c>
      <c r="J40" s="2">
        <v>5100</v>
      </c>
      <c r="K40" s="2">
        <v>5100</v>
      </c>
      <c r="L40" s="2">
        <v>5100</v>
      </c>
      <c r="M40" s="2">
        <v>8265</v>
      </c>
      <c r="N40" s="2">
        <v>8265</v>
      </c>
      <c r="O40" s="2"/>
      <c r="P40" s="2"/>
      <c r="Q40" s="2"/>
      <c r="R40" s="2"/>
      <c r="S40" s="2"/>
      <c r="T40" s="2">
        <v>8265</v>
      </c>
      <c r="U40" s="2"/>
      <c r="V40" s="2"/>
      <c r="W40" s="2"/>
      <c r="X40" s="2"/>
      <c r="Y40" s="2"/>
      <c r="Z40" s="2">
        <f t="shared" si="48"/>
        <v>8265</v>
      </c>
      <c r="AA40" s="2">
        <f t="shared" si="49"/>
        <v>0</v>
      </c>
      <c r="AB40" s="2">
        <f t="shared" si="50"/>
        <v>0</v>
      </c>
      <c r="AC40" s="71"/>
      <c r="AD40" s="2">
        <v>8265</v>
      </c>
      <c r="AE40" s="2"/>
      <c r="AF40" s="2"/>
      <c r="AG40" s="2">
        <v>6980.518</v>
      </c>
      <c r="AH40" s="2"/>
      <c r="AI40" s="2"/>
      <c r="AJ40" s="2">
        <v>1284</v>
      </c>
      <c r="AK40" s="2"/>
      <c r="AL40" s="2"/>
      <c r="AM40" s="2"/>
      <c r="AN40" s="2"/>
      <c r="AO40" s="2"/>
      <c r="AP40" s="2"/>
      <c r="AQ40" s="2"/>
      <c r="AR40" s="2"/>
      <c r="AS40" s="2"/>
      <c r="AT40" s="2"/>
      <c r="AU40" s="2"/>
      <c r="AV40" s="2"/>
      <c r="AW40" s="2"/>
      <c r="AX40" s="2"/>
      <c r="AY40" s="2"/>
      <c r="AZ40" s="2"/>
      <c r="BA40" s="2"/>
      <c r="BB40" s="2"/>
      <c r="BC40" s="2"/>
      <c r="BD40" s="2"/>
      <c r="BE40" s="2"/>
      <c r="BF40" s="2"/>
      <c r="BG40" s="2"/>
      <c r="BH40" s="2">
        <f t="shared" si="51"/>
        <v>8265</v>
      </c>
      <c r="BI40" s="2">
        <f t="shared" si="52"/>
        <v>0</v>
      </c>
      <c r="BJ40" s="2">
        <f t="shared" si="53"/>
        <v>0</v>
      </c>
      <c r="BK40" s="2">
        <f t="shared" si="47"/>
        <v>0</v>
      </c>
      <c r="BL40" s="2">
        <f t="shared" si="47"/>
        <v>0</v>
      </c>
      <c r="BM40" s="2">
        <f t="shared" si="47"/>
        <v>0</v>
      </c>
      <c r="BN40" s="48"/>
      <c r="BO40" s="48"/>
      <c r="BP40" s="48"/>
      <c r="BQ40" s="48"/>
      <c r="BR40" s="48"/>
      <c r="BS40" s="48"/>
      <c r="BT40" s="48"/>
      <c r="BU40" s="48"/>
      <c r="BV40" s="48"/>
      <c r="BW40" s="48"/>
      <c r="BX40" s="48"/>
      <c r="BY40" s="48"/>
      <c r="BZ40" s="48"/>
    </row>
    <row r="41" spans="1:78" ht="93.75" outlineLevel="1">
      <c r="A41" s="69" t="s">
        <v>29</v>
      </c>
      <c r="B41" s="73" t="s">
        <v>201</v>
      </c>
      <c r="C41" s="56"/>
      <c r="D41" s="56"/>
      <c r="E41" s="56"/>
      <c r="F41" s="33" t="s">
        <v>99</v>
      </c>
      <c r="G41" s="2">
        <v>47360</v>
      </c>
      <c r="H41" s="2">
        <v>32000</v>
      </c>
      <c r="I41" s="2">
        <v>12000</v>
      </c>
      <c r="J41" s="2">
        <v>12000</v>
      </c>
      <c r="K41" s="2">
        <v>12000</v>
      </c>
      <c r="L41" s="2">
        <v>12000</v>
      </c>
      <c r="M41" s="2">
        <v>20000</v>
      </c>
      <c r="N41" s="2">
        <v>20000</v>
      </c>
      <c r="O41" s="2"/>
      <c r="P41" s="2"/>
      <c r="Q41" s="2"/>
      <c r="R41" s="2"/>
      <c r="S41" s="2"/>
      <c r="T41" s="2">
        <v>20000</v>
      </c>
      <c r="U41" s="2"/>
      <c r="V41" s="2"/>
      <c r="W41" s="2"/>
      <c r="X41" s="2"/>
      <c r="Y41" s="2"/>
      <c r="Z41" s="2">
        <f t="shared" si="48"/>
        <v>20000</v>
      </c>
      <c r="AA41" s="2">
        <f t="shared" si="49"/>
        <v>0</v>
      </c>
      <c r="AB41" s="2">
        <f t="shared" si="50"/>
        <v>0</v>
      </c>
      <c r="AC41" s="65"/>
      <c r="AD41" s="2">
        <v>20000</v>
      </c>
      <c r="AE41" s="2"/>
      <c r="AF41" s="2"/>
      <c r="AG41" s="2">
        <v>20000</v>
      </c>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f t="shared" si="51"/>
        <v>20000</v>
      </c>
      <c r="BI41" s="2">
        <f t="shared" si="52"/>
        <v>0</v>
      </c>
      <c r="BJ41" s="2">
        <f t="shared" si="53"/>
        <v>0</v>
      </c>
      <c r="BK41" s="2">
        <f t="shared" si="47"/>
        <v>0</v>
      </c>
      <c r="BL41" s="2">
        <f t="shared" si="47"/>
        <v>0</v>
      </c>
      <c r="BM41" s="2">
        <f t="shared" si="47"/>
        <v>0</v>
      </c>
      <c r="BN41" s="48"/>
      <c r="BO41" s="48"/>
      <c r="BP41" s="48"/>
      <c r="BQ41" s="48"/>
      <c r="BR41" s="48"/>
      <c r="BS41" s="48"/>
      <c r="BT41" s="48"/>
      <c r="BU41" s="48"/>
      <c r="BV41" s="48"/>
      <c r="BW41" s="48"/>
      <c r="BX41" s="48"/>
      <c r="BY41" s="48"/>
      <c r="BZ41" s="48"/>
    </row>
    <row r="42" spans="1:78" ht="63" outlineLevel="1">
      <c r="A42" s="69" t="s">
        <v>30</v>
      </c>
      <c r="B42" s="73" t="s">
        <v>100</v>
      </c>
      <c r="C42" s="56" t="s">
        <v>101</v>
      </c>
      <c r="D42" s="56" t="s">
        <v>102</v>
      </c>
      <c r="E42" s="56" t="s">
        <v>54</v>
      </c>
      <c r="F42" s="33" t="s">
        <v>103</v>
      </c>
      <c r="G42" s="2">
        <v>105000</v>
      </c>
      <c r="H42" s="2">
        <v>90000</v>
      </c>
      <c r="I42" s="2">
        <v>41680</v>
      </c>
      <c r="J42" s="2">
        <v>41680</v>
      </c>
      <c r="K42" s="2">
        <v>41680</v>
      </c>
      <c r="L42" s="2">
        <v>41680</v>
      </c>
      <c r="M42" s="2">
        <v>28564</v>
      </c>
      <c r="N42" s="2">
        <v>25979</v>
      </c>
      <c r="O42" s="2"/>
      <c r="P42" s="2"/>
      <c r="Q42" s="2">
        <v>15341</v>
      </c>
      <c r="R42" s="2">
        <v>13341</v>
      </c>
      <c r="S42" s="2"/>
      <c r="T42" s="2">
        <v>39320</v>
      </c>
      <c r="U42" s="2"/>
      <c r="V42" s="2"/>
      <c r="W42" s="2"/>
      <c r="X42" s="2"/>
      <c r="Y42" s="2"/>
      <c r="Z42" s="2">
        <f t="shared" si="48"/>
        <v>39320</v>
      </c>
      <c r="AA42" s="2">
        <f t="shared" si="49"/>
        <v>0</v>
      </c>
      <c r="AB42" s="2">
        <f t="shared" si="50"/>
        <v>0</v>
      </c>
      <c r="AC42" s="56"/>
      <c r="AD42" s="2">
        <v>25979</v>
      </c>
      <c r="AE42" s="2"/>
      <c r="AF42" s="2"/>
      <c r="AG42" s="2">
        <v>25979</v>
      </c>
      <c r="AH42" s="2"/>
      <c r="AI42" s="2"/>
      <c r="AJ42" s="2"/>
      <c r="AK42" s="2"/>
      <c r="AL42" s="2"/>
      <c r="AM42" s="2"/>
      <c r="AN42" s="2"/>
      <c r="AO42" s="2"/>
      <c r="AP42" s="2">
        <v>13341</v>
      </c>
      <c r="AQ42" s="2"/>
      <c r="AR42" s="2"/>
      <c r="AS42" s="2">
        <v>227.82</v>
      </c>
      <c r="AT42" s="2"/>
      <c r="AU42" s="2"/>
      <c r="AV42" s="75">
        <v>13113.18</v>
      </c>
      <c r="AW42" s="2"/>
      <c r="AX42" s="2"/>
      <c r="AY42" s="75">
        <v>13113.18</v>
      </c>
      <c r="AZ42" s="2"/>
      <c r="BA42" s="2"/>
      <c r="BB42" s="2">
        <f>T42-AD42-AP42</f>
        <v>0</v>
      </c>
      <c r="BC42" s="2"/>
      <c r="BD42" s="2"/>
      <c r="BE42" s="2"/>
      <c r="BF42" s="2"/>
      <c r="BG42" s="2"/>
      <c r="BH42" s="2">
        <f t="shared" si="51"/>
        <v>39320</v>
      </c>
      <c r="BI42" s="2">
        <f t="shared" si="52"/>
        <v>0</v>
      </c>
      <c r="BJ42" s="2">
        <f t="shared" si="53"/>
        <v>0</v>
      </c>
      <c r="BK42" s="2">
        <f t="shared" si="47"/>
        <v>0</v>
      </c>
      <c r="BL42" s="2">
        <f t="shared" si="47"/>
        <v>0</v>
      </c>
      <c r="BM42" s="2">
        <f t="shared" si="47"/>
        <v>0</v>
      </c>
      <c r="BN42" s="48"/>
      <c r="BO42" s="48"/>
      <c r="BP42" s="48"/>
      <c r="BQ42" s="48"/>
      <c r="BR42" s="48"/>
      <c r="BS42" s="48"/>
      <c r="BT42" s="48"/>
      <c r="BU42" s="48"/>
      <c r="BV42" s="48"/>
      <c r="BW42" s="48"/>
      <c r="BX42" s="48"/>
      <c r="BY42" s="48"/>
      <c r="BZ42" s="48"/>
    </row>
    <row r="43" spans="1:78" ht="45" customHeight="1" outlineLevel="1">
      <c r="A43" s="69" t="s">
        <v>62</v>
      </c>
      <c r="B43" s="73" t="s">
        <v>104</v>
      </c>
      <c r="C43" s="56" t="s">
        <v>73</v>
      </c>
      <c r="D43" s="56" t="s">
        <v>105</v>
      </c>
      <c r="E43" s="56" t="s">
        <v>106</v>
      </c>
      <c r="F43" s="31" t="s">
        <v>107</v>
      </c>
      <c r="G43" s="2">
        <v>165000</v>
      </c>
      <c r="H43" s="2">
        <v>150000</v>
      </c>
      <c r="I43" s="2">
        <v>100000</v>
      </c>
      <c r="J43" s="2">
        <v>100000</v>
      </c>
      <c r="K43" s="2">
        <v>100000</v>
      </c>
      <c r="L43" s="2">
        <v>100000</v>
      </c>
      <c r="M43" s="2">
        <v>32292</v>
      </c>
      <c r="N43" s="2">
        <v>32292</v>
      </c>
      <c r="O43" s="2"/>
      <c r="P43" s="2"/>
      <c r="Q43" s="2">
        <v>4708</v>
      </c>
      <c r="R43" s="2">
        <v>2708</v>
      </c>
      <c r="S43" s="2"/>
      <c r="T43" s="2">
        <v>35000</v>
      </c>
      <c r="U43" s="2"/>
      <c r="V43" s="2"/>
      <c r="W43" s="2"/>
      <c r="X43" s="2"/>
      <c r="Y43" s="2"/>
      <c r="Z43" s="2">
        <f t="shared" si="48"/>
        <v>35000</v>
      </c>
      <c r="AA43" s="2">
        <f t="shared" si="49"/>
        <v>0</v>
      </c>
      <c r="AB43" s="2">
        <f t="shared" si="50"/>
        <v>0</v>
      </c>
      <c r="AC43" s="56"/>
      <c r="AD43" s="2">
        <v>32292</v>
      </c>
      <c r="AE43" s="2"/>
      <c r="AF43" s="2"/>
      <c r="AG43" s="2">
        <v>32292</v>
      </c>
      <c r="AH43" s="2"/>
      <c r="AI43" s="2"/>
      <c r="AJ43" s="2"/>
      <c r="AK43" s="2"/>
      <c r="AL43" s="2"/>
      <c r="AM43" s="2"/>
      <c r="AN43" s="2"/>
      <c r="AO43" s="2"/>
      <c r="AP43" s="2">
        <v>2708</v>
      </c>
      <c r="AQ43" s="2"/>
      <c r="AR43" s="2"/>
      <c r="AS43" s="2">
        <v>2708</v>
      </c>
      <c r="AT43" s="2"/>
      <c r="AU43" s="2"/>
      <c r="AV43" s="2"/>
      <c r="AW43" s="2"/>
      <c r="AX43" s="2"/>
      <c r="AY43" s="2"/>
      <c r="AZ43" s="2"/>
      <c r="BA43" s="2"/>
      <c r="BB43" s="2">
        <f>T43-AD43-AP43</f>
        <v>0</v>
      </c>
      <c r="BC43" s="2"/>
      <c r="BD43" s="2"/>
      <c r="BE43" s="2"/>
      <c r="BF43" s="2"/>
      <c r="BG43" s="2"/>
      <c r="BH43" s="2">
        <f t="shared" si="51"/>
        <v>35000</v>
      </c>
      <c r="BI43" s="2">
        <f t="shared" si="52"/>
        <v>0</v>
      </c>
      <c r="BJ43" s="2">
        <f t="shared" si="53"/>
        <v>0</v>
      </c>
      <c r="BK43" s="2">
        <f t="shared" si="47"/>
        <v>0</v>
      </c>
      <c r="BL43" s="2">
        <f t="shared" si="47"/>
        <v>0</v>
      </c>
      <c r="BM43" s="2">
        <f t="shared" si="47"/>
        <v>0</v>
      </c>
      <c r="BN43" s="48"/>
      <c r="BO43" s="48"/>
      <c r="BP43" s="48"/>
      <c r="BQ43" s="48"/>
      <c r="BR43" s="48"/>
      <c r="BS43" s="48"/>
      <c r="BT43" s="48"/>
      <c r="BU43" s="48"/>
      <c r="BV43" s="48"/>
      <c r="BW43" s="48"/>
      <c r="BX43" s="48"/>
      <c r="BY43" s="48"/>
      <c r="BZ43" s="48"/>
    </row>
    <row r="44" spans="1:78" ht="48" customHeight="1" outlineLevel="1">
      <c r="A44" s="69" t="s">
        <v>60</v>
      </c>
      <c r="B44" s="73" t="s">
        <v>383</v>
      </c>
      <c r="C44" s="56" t="s">
        <v>108</v>
      </c>
      <c r="D44" s="56"/>
      <c r="E44" s="56" t="s">
        <v>64</v>
      </c>
      <c r="F44" s="31" t="s">
        <v>109</v>
      </c>
      <c r="G44" s="2">
        <v>48374</v>
      </c>
      <c r="H44" s="2">
        <v>25212</v>
      </c>
      <c r="I44" s="2"/>
      <c r="J44" s="2"/>
      <c r="K44" s="2"/>
      <c r="L44" s="2"/>
      <c r="M44" s="2"/>
      <c r="N44" s="2"/>
      <c r="O44" s="2"/>
      <c r="P44" s="2"/>
      <c r="Q44" s="2">
        <v>3188</v>
      </c>
      <c r="R44" s="2">
        <v>1617</v>
      </c>
      <c r="S44" s="2">
        <v>1617</v>
      </c>
      <c r="T44" s="2">
        <v>1617</v>
      </c>
      <c r="U44" s="2"/>
      <c r="V44" s="2">
        <v>1617</v>
      </c>
      <c r="W44" s="2"/>
      <c r="X44" s="2"/>
      <c r="Y44" s="2"/>
      <c r="Z44" s="2">
        <f t="shared" si="48"/>
        <v>1617</v>
      </c>
      <c r="AA44" s="2">
        <f t="shared" si="49"/>
        <v>0</v>
      </c>
      <c r="AB44" s="2">
        <f t="shared" si="50"/>
        <v>1617</v>
      </c>
      <c r="AC44" s="56"/>
      <c r="AD44" s="2"/>
      <c r="AE44" s="2"/>
      <c r="AF44" s="2"/>
      <c r="AG44" s="2"/>
      <c r="AH44" s="2"/>
      <c r="AI44" s="2"/>
      <c r="AJ44" s="2"/>
      <c r="AK44" s="2"/>
      <c r="AL44" s="2"/>
      <c r="AM44" s="2"/>
      <c r="AN44" s="2"/>
      <c r="AO44" s="2"/>
      <c r="AP44" s="2"/>
      <c r="AQ44" s="2"/>
      <c r="AR44" s="2"/>
      <c r="AS44" s="2"/>
      <c r="AT44" s="2"/>
      <c r="AU44" s="2"/>
      <c r="AV44" s="2"/>
      <c r="AW44" s="2"/>
      <c r="AX44" s="2"/>
      <c r="AY44" s="2"/>
      <c r="AZ44" s="2"/>
      <c r="BA44" s="2"/>
      <c r="BB44" s="2">
        <f>T44-AD44-AP44</f>
        <v>1617</v>
      </c>
      <c r="BC44" s="2"/>
      <c r="BD44" s="2">
        <f>BB44</f>
        <v>1617</v>
      </c>
      <c r="BE44" s="2">
        <v>1617</v>
      </c>
      <c r="BF44" s="2"/>
      <c r="BG44" s="2">
        <v>1617</v>
      </c>
      <c r="BH44" s="2">
        <f t="shared" si="51"/>
        <v>1617</v>
      </c>
      <c r="BI44" s="2">
        <f t="shared" si="52"/>
        <v>0</v>
      </c>
      <c r="BJ44" s="2">
        <f t="shared" si="53"/>
        <v>1617</v>
      </c>
      <c r="BK44" s="2">
        <f t="shared" si="47"/>
        <v>0</v>
      </c>
      <c r="BL44" s="2">
        <f t="shared" si="47"/>
        <v>0</v>
      </c>
      <c r="BM44" s="2">
        <f t="shared" si="47"/>
        <v>0</v>
      </c>
      <c r="BN44" s="2"/>
      <c r="BO44" s="48"/>
      <c r="BP44" s="2">
        <f>BN44</f>
        <v>0</v>
      </c>
      <c r="BQ44" s="2"/>
      <c r="BR44" s="2"/>
      <c r="BS44" s="2"/>
      <c r="BT44" s="2"/>
      <c r="BU44" s="48"/>
      <c r="BV44" s="48"/>
      <c r="BW44" s="48"/>
      <c r="BX44" s="48"/>
      <c r="BY44" s="48"/>
      <c r="BZ44" s="48"/>
    </row>
    <row r="45" spans="1:78" ht="39" customHeight="1" outlineLevel="1">
      <c r="A45" s="54" t="s">
        <v>38</v>
      </c>
      <c r="B45" s="55" t="s">
        <v>39</v>
      </c>
      <c r="C45" s="56"/>
      <c r="D45" s="56"/>
      <c r="E45" s="56"/>
      <c r="F45" s="31"/>
      <c r="G45" s="3">
        <f>G46+G52</f>
        <v>1499510</v>
      </c>
      <c r="H45" s="3">
        <f aca="true" t="shared" si="54" ref="H45:S45">H46+H52</f>
        <v>927921</v>
      </c>
      <c r="I45" s="3">
        <f t="shared" si="54"/>
        <v>2700</v>
      </c>
      <c r="J45" s="3">
        <f t="shared" si="54"/>
        <v>0</v>
      </c>
      <c r="K45" s="3">
        <f t="shared" si="54"/>
        <v>2700</v>
      </c>
      <c r="L45" s="3">
        <f t="shared" si="54"/>
        <v>0</v>
      </c>
      <c r="M45" s="3">
        <f t="shared" si="54"/>
        <v>46588</v>
      </c>
      <c r="N45" s="3">
        <f t="shared" si="54"/>
        <v>46588</v>
      </c>
      <c r="O45" s="3">
        <f t="shared" si="54"/>
        <v>0</v>
      </c>
      <c r="P45" s="3">
        <f t="shared" si="54"/>
        <v>0</v>
      </c>
      <c r="Q45" s="3">
        <f t="shared" si="54"/>
        <v>47000</v>
      </c>
      <c r="R45" s="3">
        <f t="shared" si="54"/>
        <v>47000</v>
      </c>
      <c r="S45" s="3">
        <f t="shared" si="54"/>
        <v>0</v>
      </c>
      <c r="T45" s="3">
        <f aca="true" t="shared" si="55" ref="T45:AB45">T46+T52</f>
        <v>539619</v>
      </c>
      <c r="U45" s="3">
        <f t="shared" si="55"/>
        <v>0</v>
      </c>
      <c r="V45" s="3">
        <f t="shared" si="55"/>
        <v>0</v>
      </c>
      <c r="W45" s="3">
        <f t="shared" si="55"/>
        <v>70000</v>
      </c>
      <c r="X45" s="3">
        <f t="shared" si="55"/>
        <v>0</v>
      </c>
      <c r="Y45" s="3">
        <f t="shared" si="55"/>
        <v>0</v>
      </c>
      <c r="Z45" s="3">
        <f t="shared" si="55"/>
        <v>609619</v>
      </c>
      <c r="AA45" s="3">
        <f t="shared" si="55"/>
        <v>0</v>
      </c>
      <c r="AB45" s="3">
        <f t="shared" si="55"/>
        <v>0</v>
      </c>
      <c r="AC45" s="65"/>
      <c r="AD45" s="3">
        <f>AD46+AD52</f>
        <v>46588</v>
      </c>
      <c r="AE45" s="3">
        <f aca="true" t="shared" si="56" ref="AE45:AO45">AE46+AE52</f>
        <v>0</v>
      </c>
      <c r="AF45" s="3">
        <f t="shared" si="56"/>
        <v>0</v>
      </c>
      <c r="AG45" s="3">
        <f t="shared" si="56"/>
        <v>46588</v>
      </c>
      <c r="AH45" s="3">
        <f t="shared" si="56"/>
        <v>0</v>
      </c>
      <c r="AI45" s="3">
        <f t="shared" si="56"/>
        <v>0</v>
      </c>
      <c r="AJ45" s="3">
        <f t="shared" si="56"/>
        <v>0</v>
      </c>
      <c r="AK45" s="3">
        <f t="shared" si="56"/>
        <v>0</v>
      </c>
      <c r="AL45" s="3">
        <f t="shared" si="56"/>
        <v>0</v>
      </c>
      <c r="AM45" s="3">
        <f t="shared" si="56"/>
        <v>0</v>
      </c>
      <c r="AN45" s="3">
        <f t="shared" si="56"/>
        <v>0</v>
      </c>
      <c r="AO45" s="3">
        <f t="shared" si="56"/>
        <v>0</v>
      </c>
      <c r="AP45" s="3">
        <f>AP46+AP52</f>
        <v>55293</v>
      </c>
      <c r="AQ45" s="3">
        <f aca="true" t="shared" si="57" ref="AQ45:BA45">AQ46+AQ52</f>
        <v>0</v>
      </c>
      <c r="AR45" s="3">
        <f t="shared" si="57"/>
        <v>0</v>
      </c>
      <c r="AS45" s="3">
        <f t="shared" si="57"/>
        <v>55293</v>
      </c>
      <c r="AT45" s="3">
        <f t="shared" si="57"/>
        <v>0</v>
      </c>
      <c r="AU45" s="3">
        <f t="shared" si="57"/>
        <v>0</v>
      </c>
      <c r="AV45" s="3">
        <f t="shared" si="57"/>
        <v>0</v>
      </c>
      <c r="AW45" s="3">
        <f t="shared" si="57"/>
        <v>0</v>
      </c>
      <c r="AX45" s="3">
        <f t="shared" si="57"/>
        <v>0</v>
      </c>
      <c r="AY45" s="3">
        <f t="shared" si="57"/>
        <v>0</v>
      </c>
      <c r="AZ45" s="3">
        <f t="shared" si="57"/>
        <v>0</v>
      </c>
      <c r="BA45" s="3">
        <f t="shared" si="57"/>
        <v>0</v>
      </c>
      <c r="BB45" s="3">
        <f aca="true" t="shared" si="58" ref="BB45:BM45">BB46+BB52</f>
        <v>115000</v>
      </c>
      <c r="BC45" s="3">
        <f>BC46+BC52</f>
        <v>0</v>
      </c>
      <c r="BD45" s="3">
        <f>BD46+BD52</f>
        <v>0</v>
      </c>
      <c r="BE45" s="3">
        <f>BE46+BE52</f>
        <v>115000</v>
      </c>
      <c r="BF45" s="3">
        <f>BF46+BF52</f>
        <v>0</v>
      </c>
      <c r="BG45" s="3">
        <f>BG46+BG52</f>
        <v>0</v>
      </c>
      <c r="BH45" s="3">
        <f t="shared" si="58"/>
        <v>216881</v>
      </c>
      <c r="BI45" s="3">
        <f t="shared" si="58"/>
        <v>0</v>
      </c>
      <c r="BJ45" s="3">
        <f t="shared" si="58"/>
        <v>0</v>
      </c>
      <c r="BK45" s="3">
        <f t="shared" si="58"/>
        <v>392738</v>
      </c>
      <c r="BL45" s="3">
        <f t="shared" si="58"/>
        <v>0</v>
      </c>
      <c r="BM45" s="3">
        <f t="shared" si="58"/>
        <v>0</v>
      </c>
      <c r="BN45" s="3">
        <f aca="true" t="shared" si="59" ref="BN45:BY45">BN46+BN52</f>
        <v>137630</v>
      </c>
      <c r="BO45" s="3">
        <f t="shared" si="59"/>
        <v>0</v>
      </c>
      <c r="BP45" s="3">
        <f t="shared" si="59"/>
        <v>0</v>
      </c>
      <c r="BQ45" s="3">
        <f t="shared" si="59"/>
        <v>137630</v>
      </c>
      <c r="BR45" s="3">
        <f t="shared" si="59"/>
        <v>0</v>
      </c>
      <c r="BS45" s="3">
        <f t="shared" si="59"/>
        <v>0</v>
      </c>
      <c r="BT45" s="3">
        <f t="shared" si="59"/>
        <v>218108</v>
      </c>
      <c r="BU45" s="3">
        <f t="shared" si="59"/>
        <v>0</v>
      </c>
      <c r="BV45" s="3">
        <f t="shared" si="59"/>
        <v>0</v>
      </c>
      <c r="BW45" s="3">
        <f t="shared" si="59"/>
        <v>218108</v>
      </c>
      <c r="BX45" s="3">
        <f t="shared" si="59"/>
        <v>0</v>
      </c>
      <c r="BY45" s="3">
        <f t="shared" si="59"/>
        <v>0</v>
      </c>
      <c r="BZ45" s="49"/>
    </row>
    <row r="46" spans="1:78" ht="58.5" outlineLevel="1">
      <c r="A46" s="67" t="s">
        <v>24</v>
      </c>
      <c r="B46" s="72" t="s">
        <v>40</v>
      </c>
      <c r="C46" s="56"/>
      <c r="D46" s="56"/>
      <c r="E46" s="56"/>
      <c r="F46" s="31"/>
      <c r="G46" s="4">
        <f>G47+G49+G50+G51</f>
        <v>914510</v>
      </c>
      <c r="H46" s="4">
        <f aca="true" t="shared" si="60" ref="H46:S46">H47+H49+H50+H51</f>
        <v>460621</v>
      </c>
      <c r="I46" s="4">
        <f t="shared" si="60"/>
        <v>0</v>
      </c>
      <c r="J46" s="4">
        <f t="shared" si="60"/>
        <v>0</v>
      </c>
      <c r="K46" s="4">
        <f t="shared" si="60"/>
        <v>0</v>
      </c>
      <c r="L46" s="4">
        <f t="shared" si="60"/>
        <v>0</v>
      </c>
      <c r="M46" s="4">
        <f t="shared" si="60"/>
        <v>46588</v>
      </c>
      <c r="N46" s="4">
        <f t="shared" si="60"/>
        <v>46588</v>
      </c>
      <c r="O46" s="4">
        <f t="shared" si="60"/>
        <v>0</v>
      </c>
      <c r="P46" s="4">
        <f t="shared" si="60"/>
        <v>0</v>
      </c>
      <c r="Q46" s="4">
        <f t="shared" si="60"/>
        <v>47000</v>
      </c>
      <c r="R46" s="4">
        <f t="shared" si="60"/>
        <v>47000</v>
      </c>
      <c r="S46" s="4">
        <f t="shared" si="60"/>
        <v>0</v>
      </c>
      <c r="T46" s="4">
        <f aca="true" t="shared" si="61" ref="T46:AB46">T47+T49+T50+T51</f>
        <v>409619</v>
      </c>
      <c r="U46" s="4">
        <f t="shared" si="61"/>
        <v>0</v>
      </c>
      <c r="V46" s="4">
        <f t="shared" si="61"/>
        <v>0</v>
      </c>
      <c r="W46" s="4">
        <f t="shared" si="61"/>
        <v>0</v>
      </c>
      <c r="X46" s="4">
        <f t="shared" si="61"/>
        <v>0</v>
      </c>
      <c r="Y46" s="4">
        <f t="shared" si="61"/>
        <v>0</v>
      </c>
      <c r="Z46" s="4">
        <f t="shared" si="61"/>
        <v>409619</v>
      </c>
      <c r="AA46" s="4">
        <f t="shared" si="61"/>
        <v>0</v>
      </c>
      <c r="AB46" s="4">
        <f t="shared" si="61"/>
        <v>0</v>
      </c>
      <c r="AC46" s="66"/>
      <c r="AD46" s="4">
        <f>AD47+AD49+AD50+AD51</f>
        <v>46588</v>
      </c>
      <c r="AE46" s="4">
        <f aca="true" t="shared" si="62" ref="AE46:AO46">AE47+AE49+AE50+AE51</f>
        <v>0</v>
      </c>
      <c r="AF46" s="4">
        <f t="shared" si="62"/>
        <v>0</v>
      </c>
      <c r="AG46" s="4">
        <f t="shared" si="62"/>
        <v>46588</v>
      </c>
      <c r="AH46" s="4">
        <f t="shared" si="62"/>
        <v>0</v>
      </c>
      <c r="AI46" s="4">
        <f t="shared" si="62"/>
        <v>0</v>
      </c>
      <c r="AJ46" s="4">
        <f t="shared" si="62"/>
        <v>0</v>
      </c>
      <c r="AK46" s="4">
        <f t="shared" si="62"/>
        <v>0</v>
      </c>
      <c r="AL46" s="4">
        <f t="shared" si="62"/>
        <v>0</v>
      </c>
      <c r="AM46" s="4">
        <f t="shared" si="62"/>
        <v>0</v>
      </c>
      <c r="AN46" s="4">
        <f t="shared" si="62"/>
        <v>0</v>
      </c>
      <c r="AO46" s="4">
        <f t="shared" si="62"/>
        <v>0</v>
      </c>
      <c r="AP46" s="4">
        <f>AP47+AP49+AP50+AP51</f>
        <v>55293</v>
      </c>
      <c r="AQ46" s="4">
        <f>AQ47+AQ49+AQ50+AQ51</f>
        <v>0</v>
      </c>
      <c r="AR46" s="4">
        <f>AR47+AR49+AR50+AR51</f>
        <v>0</v>
      </c>
      <c r="AS46" s="4">
        <f aca="true" t="shared" si="63" ref="AS46:BA46">AS47+AS49+AS50+AS51</f>
        <v>55293</v>
      </c>
      <c r="AT46" s="4">
        <f t="shared" si="63"/>
        <v>0</v>
      </c>
      <c r="AU46" s="4">
        <f t="shared" si="63"/>
        <v>0</v>
      </c>
      <c r="AV46" s="4">
        <f t="shared" si="63"/>
        <v>0</v>
      </c>
      <c r="AW46" s="4">
        <f t="shared" si="63"/>
        <v>0</v>
      </c>
      <c r="AX46" s="4">
        <f t="shared" si="63"/>
        <v>0</v>
      </c>
      <c r="AY46" s="4">
        <f t="shared" si="63"/>
        <v>0</v>
      </c>
      <c r="AZ46" s="4">
        <f t="shared" si="63"/>
        <v>0</v>
      </c>
      <c r="BA46" s="4">
        <f t="shared" si="63"/>
        <v>0</v>
      </c>
      <c r="BB46" s="4">
        <f aca="true" t="shared" si="64" ref="BB46:BN46">BB47+BB49+BB50+BB51</f>
        <v>92000</v>
      </c>
      <c r="BC46" s="4">
        <f>BC47+BC49+BC50+BC51</f>
        <v>0</v>
      </c>
      <c r="BD46" s="4">
        <f>BD47+BD49+BD50+BD51</f>
        <v>0</v>
      </c>
      <c r="BE46" s="4">
        <f>BE47+BE49+BE50+BE51</f>
        <v>92000</v>
      </c>
      <c r="BF46" s="4">
        <f>BF47+BF49+BF50+BF51</f>
        <v>0</v>
      </c>
      <c r="BG46" s="4">
        <f>BG47+BG49+BG50+BG51</f>
        <v>0</v>
      </c>
      <c r="BH46" s="4">
        <f t="shared" si="64"/>
        <v>193881</v>
      </c>
      <c r="BI46" s="4">
        <f t="shared" si="64"/>
        <v>0</v>
      </c>
      <c r="BJ46" s="4">
        <f t="shared" si="64"/>
        <v>0</v>
      </c>
      <c r="BK46" s="4">
        <f t="shared" si="64"/>
        <v>215738</v>
      </c>
      <c r="BL46" s="4">
        <f t="shared" si="64"/>
        <v>0</v>
      </c>
      <c r="BM46" s="4">
        <f t="shared" si="64"/>
        <v>0</v>
      </c>
      <c r="BN46" s="4">
        <f t="shared" si="64"/>
        <v>97630</v>
      </c>
      <c r="BO46" s="4">
        <f aca="true" t="shared" si="65" ref="BO46:BY46">BO47+BO49+BO50+BO51</f>
        <v>0</v>
      </c>
      <c r="BP46" s="4">
        <f t="shared" si="65"/>
        <v>0</v>
      </c>
      <c r="BQ46" s="4">
        <f t="shared" si="65"/>
        <v>97630</v>
      </c>
      <c r="BR46" s="4">
        <f t="shared" si="65"/>
        <v>0</v>
      </c>
      <c r="BS46" s="4">
        <f t="shared" si="65"/>
        <v>0</v>
      </c>
      <c r="BT46" s="4">
        <f t="shared" si="65"/>
        <v>118108</v>
      </c>
      <c r="BU46" s="4">
        <f t="shared" si="65"/>
        <v>0</v>
      </c>
      <c r="BV46" s="4">
        <f t="shared" si="65"/>
        <v>0</v>
      </c>
      <c r="BW46" s="4">
        <f t="shared" si="65"/>
        <v>118108</v>
      </c>
      <c r="BX46" s="4">
        <f t="shared" si="65"/>
        <v>0</v>
      </c>
      <c r="BY46" s="4">
        <f t="shared" si="65"/>
        <v>0</v>
      </c>
      <c r="BZ46" s="48"/>
    </row>
    <row r="47" spans="1:78" ht="56.25" outlineLevel="1">
      <c r="A47" s="69" t="s">
        <v>26</v>
      </c>
      <c r="B47" s="70" t="s">
        <v>110</v>
      </c>
      <c r="C47" s="32" t="s">
        <v>75</v>
      </c>
      <c r="D47" s="32"/>
      <c r="E47" s="56" t="s">
        <v>111</v>
      </c>
      <c r="F47" s="32" t="s">
        <v>112</v>
      </c>
      <c r="G47" s="2">
        <v>682516</v>
      </c>
      <c r="H47" s="2">
        <v>247000</v>
      </c>
      <c r="I47" s="2"/>
      <c r="J47" s="2"/>
      <c r="K47" s="2"/>
      <c r="L47" s="2"/>
      <c r="M47" s="2">
        <v>46588</v>
      </c>
      <c r="N47" s="2">
        <v>46588</v>
      </c>
      <c r="O47" s="2"/>
      <c r="P47" s="2"/>
      <c r="Q47" s="2">
        <v>47000</v>
      </c>
      <c r="R47" s="2">
        <v>47000</v>
      </c>
      <c r="S47" s="2"/>
      <c r="T47" s="2">
        <f>T48</f>
        <v>217360</v>
      </c>
      <c r="U47" s="2"/>
      <c r="V47" s="2"/>
      <c r="W47" s="2"/>
      <c r="X47" s="2"/>
      <c r="Y47" s="2"/>
      <c r="Z47" s="2">
        <f>Z48</f>
        <v>217360</v>
      </c>
      <c r="AA47" s="2">
        <f>AA48</f>
        <v>0</v>
      </c>
      <c r="AB47" s="2">
        <f>AB48</f>
        <v>0</v>
      </c>
      <c r="AC47" s="71"/>
      <c r="AD47" s="2">
        <f>AD48</f>
        <v>46588</v>
      </c>
      <c r="AE47" s="2">
        <f aca="true" t="shared" si="66" ref="AE47:AO47">AE48</f>
        <v>0</v>
      </c>
      <c r="AF47" s="2">
        <f t="shared" si="66"/>
        <v>0</v>
      </c>
      <c r="AG47" s="2">
        <f t="shared" si="66"/>
        <v>46588</v>
      </c>
      <c r="AH47" s="2">
        <f t="shared" si="66"/>
        <v>0</v>
      </c>
      <c r="AI47" s="2">
        <f t="shared" si="66"/>
        <v>0</v>
      </c>
      <c r="AJ47" s="2">
        <f t="shared" si="66"/>
        <v>0</v>
      </c>
      <c r="AK47" s="2">
        <f t="shared" si="66"/>
        <v>0</v>
      </c>
      <c r="AL47" s="2">
        <f t="shared" si="66"/>
        <v>0</v>
      </c>
      <c r="AM47" s="2">
        <f t="shared" si="66"/>
        <v>0</v>
      </c>
      <c r="AN47" s="2">
        <f t="shared" si="66"/>
        <v>0</v>
      </c>
      <c r="AO47" s="2">
        <f t="shared" si="66"/>
        <v>0</v>
      </c>
      <c r="AP47" s="2">
        <f>AP48</f>
        <v>55293</v>
      </c>
      <c r="AQ47" s="2">
        <f aca="true" t="shared" si="67" ref="AQ47:BA47">AQ48</f>
        <v>0</v>
      </c>
      <c r="AR47" s="2">
        <f t="shared" si="67"/>
        <v>0</v>
      </c>
      <c r="AS47" s="2">
        <f t="shared" si="67"/>
        <v>55293</v>
      </c>
      <c r="AT47" s="2">
        <f t="shared" si="67"/>
        <v>0</v>
      </c>
      <c r="AU47" s="2">
        <f t="shared" si="67"/>
        <v>0</v>
      </c>
      <c r="AV47" s="2">
        <f t="shared" si="67"/>
        <v>0</v>
      </c>
      <c r="AW47" s="2">
        <f t="shared" si="67"/>
        <v>0</v>
      </c>
      <c r="AX47" s="2">
        <f t="shared" si="67"/>
        <v>0</v>
      </c>
      <c r="AY47" s="2">
        <f t="shared" si="67"/>
        <v>0</v>
      </c>
      <c r="AZ47" s="2">
        <f t="shared" si="67"/>
        <v>0</v>
      </c>
      <c r="BA47" s="2">
        <f t="shared" si="67"/>
        <v>0</v>
      </c>
      <c r="BB47" s="2">
        <f aca="true" t="shared" si="68" ref="BB47:BS47">BB48</f>
        <v>38000</v>
      </c>
      <c r="BC47" s="2">
        <f t="shared" si="68"/>
        <v>0</v>
      </c>
      <c r="BD47" s="2">
        <f t="shared" si="68"/>
        <v>0</v>
      </c>
      <c r="BE47" s="2">
        <f t="shared" si="68"/>
        <v>38000</v>
      </c>
      <c r="BF47" s="2">
        <f t="shared" si="68"/>
        <v>0</v>
      </c>
      <c r="BG47" s="2">
        <f t="shared" si="68"/>
        <v>0</v>
      </c>
      <c r="BH47" s="2">
        <f t="shared" si="68"/>
        <v>139881</v>
      </c>
      <c r="BI47" s="2">
        <f t="shared" si="68"/>
        <v>0</v>
      </c>
      <c r="BJ47" s="2">
        <f t="shared" si="68"/>
        <v>0</v>
      </c>
      <c r="BK47" s="2">
        <f t="shared" si="68"/>
        <v>77479</v>
      </c>
      <c r="BL47" s="2">
        <f t="shared" si="68"/>
        <v>0</v>
      </c>
      <c r="BM47" s="2">
        <f t="shared" si="68"/>
        <v>0</v>
      </c>
      <c r="BN47" s="2">
        <f t="shared" si="68"/>
        <v>40000</v>
      </c>
      <c r="BO47" s="2">
        <f t="shared" si="68"/>
        <v>0</v>
      </c>
      <c r="BP47" s="2">
        <f t="shared" si="68"/>
        <v>0</v>
      </c>
      <c r="BQ47" s="2">
        <f t="shared" si="68"/>
        <v>40000</v>
      </c>
      <c r="BR47" s="2">
        <f t="shared" si="68"/>
        <v>0</v>
      </c>
      <c r="BS47" s="2">
        <f t="shared" si="68"/>
        <v>0</v>
      </c>
      <c r="BT47" s="2">
        <f aca="true" t="shared" si="69" ref="BT47:BY47">BT48</f>
        <v>37479</v>
      </c>
      <c r="BU47" s="2">
        <f t="shared" si="69"/>
        <v>0</v>
      </c>
      <c r="BV47" s="2">
        <f t="shared" si="69"/>
        <v>0</v>
      </c>
      <c r="BW47" s="2">
        <f t="shared" si="69"/>
        <v>37479</v>
      </c>
      <c r="BX47" s="2">
        <f t="shared" si="69"/>
        <v>0</v>
      </c>
      <c r="BY47" s="2">
        <f t="shared" si="69"/>
        <v>0</v>
      </c>
      <c r="BZ47" s="48"/>
    </row>
    <row r="48" spans="1:78" ht="44.25" customHeight="1" outlineLevel="1">
      <c r="A48" s="76"/>
      <c r="B48" s="77" t="s">
        <v>113</v>
      </c>
      <c r="C48" s="78" t="s">
        <v>75</v>
      </c>
      <c r="D48" s="78" t="s">
        <v>114</v>
      </c>
      <c r="E48" s="79" t="s">
        <v>115</v>
      </c>
      <c r="F48" s="78" t="s">
        <v>116</v>
      </c>
      <c r="G48" s="80">
        <v>247000</v>
      </c>
      <c r="H48" s="81">
        <v>247000</v>
      </c>
      <c r="I48" s="81"/>
      <c r="J48" s="81"/>
      <c r="K48" s="81"/>
      <c r="L48" s="81"/>
      <c r="M48" s="81">
        <v>46588</v>
      </c>
      <c r="N48" s="81">
        <v>46588</v>
      </c>
      <c r="O48" s="81"/>
      <c r="P48" s="81"/>
      <c r="Q48" s="81">
        <v>47000</v>
      </c>
      <c r="R48" s="81">
        <v>47000</v>
      </c>
      <c r="S48" s="81"/>
      <c r="T48" s="81">
        <f>217360</f>
        <v>217360</v>
      </c>
      <c r="U48" s="81"/>
      <c r="V48" s="81"/>
      <c r="W48" s="81"/>
      <c r="X48" s="81"/>
      <c r="Y48" s="81"/>
      <c r="Z48" s="42">
        <f>T48+W48</f>
        <v>217360</v>
      </c>
      <c r="AA48" s="42">
        <f>U48</f>
        <v>0</v>
      </c>
      <c r="AB48" s="42">
        <f>V48+Y48</f>
        <v>0</v>
      </c>
      <c r="AC48" s="82"/>
      <c r="AD48" s="81">
        <v>46588</v>
      </c>
      <c r="AE48" s="81"/>
      <c r="AF48" s="81"/>
      <c r="AG48" s="81">
        <v>46588</v>
      </c>
      <c r="AH48" s="81"/>
      <c r="AI48" s="81"/>
      <c r="AJ48" s="81"/>
      <c r="AK48" s="81"/>
      <c r="AL48" s="81"/>
      <c r="AM48" s="81"/>
      <c r="AN48" s="81"/>
      <c r="AO48" s="81"/>
      <c r="AP48" s="81">
        <v>55293</v>
      </c>
      <c r="AQ48" s="81"/>
      <c r="AR48" s="81"/>
      <c r="AS48" s="81">
        <v>55293</v>
      </c>
      <c r="AT48" s="81"/>
      <c r="AU48" s="81"/>
      <c r="AV48" s="81"/>
      <c r="AW48" s="81"/>
      <c r="AX48" s="81"/>
      <c r="AY48" s="81"/>
      <c r="AZ48" s="81"/>
      <c r="BA48" s="81"/>
      <c r="BB48" s="42">
        <v>38000</v>
      </c>
      <c r="BC48" s="42"/>
      <c r="BD48" s="42"/>
      <c r="BE48" s="42">
        <v>38000</v>
      </c>
      <c r="BF48" s="42"/>
      <c r="BG48" s="42"/>
      <c r="BH48" s="42">
        <f aca="true" t="shared" si="70" ref="BH48:BJ49">AD48+AP48+BB48</f>
        <v>139881</v>
      </c>
      <c r="BI48" s="42">
        <f t="shared" si="70"/>
        <v>0</v>
      </c>
      <c r="BJ48" s="42">
        <f t="shared" si="70"/>
        <v>0</v>
      </c>
      <c r="BK48" s="42">
        <f aca="true" t="shared" si="71" ref="BK48:BM51">Z48-BH48</f>
        <v>77479</v>
      </c>
      <c r="BL48" s="42">
        <f t="shared" si="71"/>
        <v>0</v>
      </c>
      <c r="BM48" s="42">
        <f t="shared" si="71"/>
        <v>0</v>
      </c>
      <c r="BN48" s="42">
        <v>40000</v>
      </c>
      <c r="BO48" s="46"/>
      <c r="BP48" s="46"/>
      <c r="BQ48" s="42">
        <v>40000</v>
      </c>
      <c r="BR48" s="46"/>
      <c r="BS48" s="46"/>
      <c r="BT48" s="42">
        <f>BK48-BN48</f>
        <v>37479</v>
      </c>
      <c r="BU48" s="46"/>
      <c r="BV48" s="48"/>
      <c r="BW48" s="42">
        <f>BT48</f>
        <v>37479</v>
      </c>
      <c r="BX48" s="48"/>
      <c r="BY48" s="49"/>
      <c r="BZ48" s="48"/>
    </row>
    <row r="49" spans="1:78" ht="75" outlineLevel="1">
      <c r="A49" s="69" t="s">
        <v>27</v>
      </c>
      <c r="B49" s="73" t="s">
        <v>117</v>
      </c>
      <c r="C49" s="56" t="s">
        <v>118</v>
      </c>
      <c r="D49" s="56"/>
      <c r="E49" s="56" t="s">
        <v>55</v>
      </c>
      <c r="F49" s="31" t="s">
        <v>119</v>
      </c>
      <c r="G49" s="2">
        <v>90000</v>
      </c>
      <c r="H49" s="2">
        <v>90000</v>
      </c>
      <c r="I49" s="2"/>
      <c r="J49" s="2"/>
      <c r="K49" s="2"/>
      <c r="L49" s="2"/>
      <c r="M49" s="2"/>
      <c r="N49" s="2"/>
      <c r="O49" s="2"/>
      <c r="P49" s="2"/>
      <c r="Q49" s="2"/>
      <c r="R49" s="2"/>
      <c r="S49" s="2"/>
      <c r="T49" s="2">
        <v>81000</v>
      </c>
      <c r="U49" s="2"/>
      <c r="V49" s="2"/>
      <c r="W49" s="2"/>
      <c r="X49" s="2"/>
      <c r="Y49" s="2"/>
      <c r="Z49" s="2">
        <f>T49+W49</f>
        <v>81000</v>
      </c>
      <c r="AA49" s="2">
        <f>U49</f>
        <v>0</v>
      </c>
      <c r="AB49" s="2">
        <f>V49+Y49</f>
        <v>0</v>
      </c>
      <c r="AC49" s="65"/>
      <c r="AD49" s="2"/>
      <c r="AE49" s="2"/>
      <c r="AF49" s="2"/>
      <c r="AG49" s="2"/>
      <c r="AH49" s="2"/>
      <c r="AI49" s="2"/>
      <c r="AJ49" s="2"/>
      <c r="AK49" s="2"/>
      <c r="AL49" s="2"/>
      <c r="AM49" s="2"/>
      <c r="AN49" s="2"/>
      <c r="AO49" s="2"/>
      <c r="AP49" s="2"/>
      <c r="AQ49" s="2"/>
      <c r="AR49" s="2"/>
      <c r="AS49" s="2"/>
      <c r="AT49" s="2"/>
      <c r="AU49" s="2"/>
      <c r="AV49" s="2"/>
      <c r="AW49" s="2"/>
      <c r="AX49" s="2"/>
      <c r="AY49" s="2"/>
      <c r="AZ49" s="2"/>
      <c r="BA49" s="2"/>
      <c r="BB49" s="2">
        <v>17000</v>
      </c>
      <c r="BC49" s="2"/>
      <c r="BD49" s="2"/>
      <c r="BE49" s="2">
        <f>BB49</f>
        <v>17000</v>
      </c>
      <c r="BF49" s="2"/>
      <c r="BG49" s="2"/>
      <c r="BH49" s="2">
        <f t="shared" si="70"/>
        <v>17000</v>
      </c>
      <c r="BI49" s="2">
        <f t="shared" si="70"/>
        <v>0</v>
      </c>
      <c r="BJ49" s="2">
        <f t="shared" si="70"/>
        <v>0</v>
      </c>
      <c r="BK49" s="2">
        <f t="shared" si="71"/>
        <v>64000</v>
      </c>
      <c r="BL49" s="2">
        <f t="shared" si="71"/>
        <v>0</v>
      </c>
      <c r="BM49" s="2">
        <f t="shared" si="71"/>
        <v>0</v>
      </c>
      <c r="BN49" s="2">
        <v>22000</v>
      </c>
      <c r="BO49" s="48"/>
      <c r="BP49" s="48"/>
      <c r="BQ49" s="2">
        <f>+BN49</f>
        <v>22000</v>
      </c>
      <c r="BR49" s="48"/>
      <c r="BS49" s="48"/>
      <c r="BT49" s="2">
        <f>BK49-BN49</f>
        <v>42000</v>
      </c>
      <c r="BU49" s="48"/>
      <c r="BV49" s="48"/>
      <c r="BW49" s="2">
        <f>BT49</f>
        <v>42000</v>
      </c>
      <c r="BX49" s="48"/>
      <c r="BY49" s="48"/>
      <c r="BZ49" s="48"/>
    </row>
    <row r="50" spans="1:78" ht="56.25" outlineLevel="1">
      <c r="A50" s="69" t="s">
        <v>28</v>
      </c>
      <c r="B50" s="73" t="s">
        <v>120</v>
      </c>
      <c r="C50" s="56" t="s">
        <v>121</v>
      </c>
      <c r="D50" s="56"/>
      <c r="E50" s="56" t="s">
        <v>55</v>
      </c>
      <c r="F50" s="31" t="s">
        <v>122</v>
      </c>
      <c r="G50" s="2">
        <v>80000</v>
      </c>
      <c r="H50" s="2">
        <v>80000</v>
      </c>
      <c r="I50" s="2"/>
      <c r="J50" s="2"/>
      <c r="K50" s="2"/>
      <c r="L50" s="2"/>
      <c r="M50" s="2"/>
      <c r="N50" s="2"/>
      <c r="O50" s="2"/>
      <c r="P50" s="2"/>
      <c r="Q50" s="2"/>
      <c r="R50" s="2"/>
      <c r="S50" s="2"/>
      <c r="T50" s="2">
        <v>72000</v>
      </c>
      <c r="U50" s="2"/>
      <c r="V50" s="2"/>
      <c r="W50" s="2"/>
      <c r="X50" s="2"/>
      <c r="Y50" s="2"/>
      <c r="Z50" s="2">
        <f>T50+W50</f>
        <v>72000</v>
      </c>
      <c r="AA50" s="2">
        <f>U50</f>
        <v>0</v>
      </c>
      <c r="AB50" s="2">
        <f>V50+Y50</f>
        <v>0</v>
      </c>
      <c r="AC50" s="65"/>
      <c r="AD50" s="2"/>
      <c r="AE50" s="2"/>
      <c r="AF50" s="2"/>
      <c r="AG50" s="2"/>
      <c r="AH50" s="2"/>
      <c r="AI50" s="2"/>
      <c r="AJ50" s="2"/>
      <c r="AK50" s="2"/>
      <c r="AL50" s="2"/>
      <c r="AM50" s="2"/>
      <c r="AN50" s="2"/>
      <c r="AO50" s="2"/>
      <c r="AP50" s="2"/>
      <c r="AQ50" s="2"/>
      <c r="AR50" s="2"/>
      <c r="AS50" s="2"/>
      <c r="AT50" s="2"/>
      <c r="AU50" s="2"/>
      <c r="AV50" s="2"/>
      <c r="AW50" s="2"/>
      <c r="AX50" s="2"/>
      <c r="AY50" s="2"/>
      <c r="AZ50" s="2"/>
      <c r="BA50" s="2"/>
      <c r="BB50" s="2">
        <v>25000</v>
      </c>
      <c r="BC50" s="2"/>
      <c r="BD50" s="2"/>
      <c r="BE50" s="2">
        <f>BB50</f>
        <v>25000</v>
      </c>
      <c r="BF50" s="2"/>
      <c r="BG50" s="2"/>
      <c r="BH50" s="2">
        <f aca="true" t="shared" si="72" ref="BH50:BH58">AD50+AP50+BB50</f>
        <v>25000</v>
      </c>
      <c r="BI50" s="2">
        <f aca="true" t="shared" si="73" ref="BI50:BI58">AE50+AQ50+BC50</f>
        <v>0</v>
      </c>
      <c r="BJ50" s="2">
        <f aca="true" t="shared" si="74" ref="BJ50:BJ58">AF50+AR50+BD50</f>
        <v>0</v>
      </c>
      <c r="BK50" s="2">
        <f t="shared" si="71"/>
        <v>47000</v>
      </c>
      <c r="BL50" s="2">
        <f t="shared" si="71"/>
        <v>0</v>
      </c>
      <c r="BM50" s="2">
        <f t="shared" si="71"/>
        <v>0</v>
      </c>
      <c r="BN50" s="2">
        <v>18000</v>
      </c>
      <c r="BO50" s="48"/>
      <c r="BP50" s="48"/>
      <c r="BQ50" s="2">
        <f>+BN50</f>
        <v>18000</v>
      </c>
      <c r="BR50" s="48"/>
      <c r="BS50" s="48"/>
      <c r="BT50" s="2">
        <f>BK50-BN50</f>
        <v>29000</v>
      </c>
      <c r="BU50" s="48"/>
      <c r="BV50" s="48"/>
      <c r="BW50" s="2">
        <f>BT50</f>
        <v>29000</v>
      </c>
      <c r="BX50" s="48"/>
      <c r="BY50" s="48"/>
      <c r="BZ50" s="48"/>
    </row>
    <row r="51" spans="1:78" ht="44.25" customHeight="1" outlineLevel="1">
      <c r="A51" s="69" t="s">
        <v>29</v>
      </c>
      <c r="B51" s="70" t="s">
        <v>123</v>
      </c>
      <c r="C51" s="56" t="s">
        <v>124</v>
      </c>
      <c r="D51" s="56"/>
      <c r="E51" s="56" t="s">
        <v>55</v>
      </c>
      <c r="F51" s="31" t="s">
        <v>125</v>
      </c>
      <c r="G51" s="2">
        <v>61994</v>
      </c>
      <c r="H51" s="2">
        <v>43621</v>
      </c>
      <c r="I51" s="2"/>
      <c r="J51" s="2"/>
      <c r="K51" s="2"/>
      <c r="L51" s="2"/>
      <c r="M51" s="2"/>
      <c r="N51" s="2"/>
      <c r="O51" s="2"/>
      <c r="P51" s="2"/>
      <c r="Q51" s="2"/>
      <c r="R51" s="2"/>
      <c r="S51" s="2"/>
      <c r="T51" s="2">
        <v>39259</v>
      </c>
      <c r="U51" s="2"/>
      <c r="V51" s="2"/>
      <c r="W51" s="2"/>
      <c r="X51" s="2"/>
      <c r="Y51" s="2"/>
      <c r="Z51" s="2">
        <f>T51+W51</f>
        <v>39259</v>
      </c>
      <c r="AA51" s="2">
        <f>U51</f>
        <v>0</v>
      </c>
      <c r="AB51" s="2">
        <f>V51+Y51</f>
        <v>0</v>
      </c>
      <c r="AC51" s="65"/>
      <c r="AD51" s="2"/>
      <c r="AE51" s="2"/>
      <c r="AF51" s="2"/>
      <c r="AG51" s="2"/>
      <c r="AH51" s="2"/>
      <c r="AI51" s="2"/>
      <c r="AJ51" s="2"/>
      <c r="AK51" s="2"/>
      <c r="AL51" s="2"/>
      <c r="AM51" s="2"/>
      <c r="AN51" s="2"/>
      <c r="AO51" s="2"/>
      <c r="AP51" s="2"/>
      <c r="AQ51" s="2"/>
      <c r="AR51" s="2"/>
      <c r="AS51" s="2"/>
      <c r="AT51" s="2"/>
      <c r="AU51" s="2"/>
      <c r="AV51" s="2"/>
      <c r="AW51" s="2"/>
      <c r="AX51" s="2"/>
      <c r="AY51" s="2"/>
      <c r="AZ51" s="2"/>
      <c r="BA51" s="2"/>
      <c r="BB51" s="2">
        <v>12000</v>
      </c>
      <c r="BC51" s="2"/>
      <c r="BD51" s="2"/>
      <c r="BE51" s="2">
        <f>BB51</f>
        <v>12000</v>
      </c>
      <c r="BF51" s="2"/>
      <c r="BG51" s="2"/>
      <c r="BH51" s="2">
        <f t="shared" si="72"/>
        <v>12000</v>
      </c>
      <c r="BI51" s="2">
        <f t="shared" si="73"/>
        <v>0</v>
      </c>
      <c r="BJ51" s="2">
        <f t="shared" si="74"/>
        <v>0</v>
      </c>
      <c r="BK51" s="2">
        <f t="shared" si="71"/>
        <v>27259</v>
      </c>
      <c r="BL51" s="2">
        <f t="shared" si="71"/>
        <v>0</v>
      </c>
      <c r="BM51" s="2">
        <f t="shared" si="71"/>
        <v>0</v>
      </c>
      <c r="BN51" s="2">
        <v>17630</v>
      </c>
      <c r="BO51" s="48"/>
      <c r="BP51" s="48"/>
      <c r="BQ51" s="2">
        <f>+BN51</f>
        <v>17630</v>
      </c>
      <c r="BR51" s="48"/>
      <c r="BS51" s="48"/>
      <c r="BT51" s="2">
        <f>BK51-BN51</f>
        <v>9629</v>
      </c>
      <c r="BU51" s="48"/>
      <c r="BV51" s="48"/>
      <c r="BW51" s="2">
        <f>BT51</f>
        <v>9629</v>
      </c>
      <c r="BX51" s="48"/>
      <c r="BY51" s="48"/>
      <c r="BZ51" s="48"/>
    </row>
    <row r="52" spans="1:78" ht="40.5" customHeight="1" outlineLevel="1">
      <c r="A52" s="64" t="s">
        <v>32</v>
      </c>
      <c r="B52" s="72" t="s">
        <v>42</v>
      </c>
      <c r="C52" s="56"/>
      <c r="D52" s="56"/>
      <c r="E52" s="56"/>
      <c r="F52" s="31"/>
      <c r="G52" s="4">
        <f aca="true" t="shared" si="75" ref="G52:V52">SUM(G53:G58)</f>
        <v>585000</v>
      </c>
      <c r="H52" s="4">
        <f t="shared" si="75"/>
        <v>467300</v>
      </c>
      <c r="I52" s="4">
        <f t="shared" si="75"/>
        <v>2700</v>
      </c>
      <c r="J52" s="4">
        <f t="shared" si="75"/>
        <v>0</v>
      </c>
      <c r="K52" s="4">
        <f t="shared" si="75"/>
        <v>2700</v>
      </c>
      <c r="L52" s="4">
        <f t="shared" si="75"/>
        <v>0</v>
      </c>
      <c r="M52" s="4">
        <f t="shared" si="75"/>
        <v>0</v>
      </c>
      <c r="N52" s="4">
        <f t="shared" si="75"/>
        <v>0</v>
      </c>
      <c r="O52" s="4">
        <f t="shared" si="75"/>
        <v>0</v>
      </c>
      <c r="P52" s="4">
        <f t="shared" si="75"/>
        <v>0</v>
      </c>
      <c r="Q52" s="4">
        <f t="shared" si="75"/>
        <v>0</v>
      </c>
      <c r="R52" s="4">
        <f t="shared" si="75"/>
        <v>0</v>
      </c>
      <c r="S52" s="4">
        <f t="shared" si="75"/>
        <v>0</v>
      </c>
      <c r="T52" s="4">
        <f t="shared" si="75"/>
        <v>130000</v>
      </c>
      <c r="U52" s="4">
        <f t="shared" si="75"/>
        <v>0</v>
      </c>
      <c r="V52" s="4">
        <f t="shared" si="75"/>
        <v>0</v>
      </c>
      <c r="W52" s="4">
        <f aca="true" t="shared" si="76" ref="W52:AB52">SUM(W53:W58)</f>
        <v>70000</v>
      </c>
      <c r="X52" s="4">
        <f t="shared" si="76"/>
        <v>0</v>
      </c>
      <c r="Y52" s="4">
        <f t="shared" si="76"/>
        <v>0</v>
      </c>
      <c r="Z52" s="4">
        <f t="shared" si="76"/>
        <v>200000</v>
      </c>
      <c r="AA52" s="4">
        <f t="shared" si="76"/>
        <v>0</v>
      </c>
      <c r="AB52" s="4">
        <f t="shared" si="76"/>
        <v>0</v>
      </c>
      <c r="AC52" s="4">
        <f>SUM(AC53:AC57)</f>
        <v>0</v>
      </c>
      <c r="AD52" s="4">
        <f>SUM(AD53:AD57)</f>
        <v>0</v>
      </c>
      <c r="AE52" s="4">
        <f aca="true" t="shared" si="77" ref="AE52:AO52">SUM(AE53:AE57)</f>
        <v>0</v>
      </c>
      <c r="AF52" s="4">
        <f t="shared" si="77"/>
        <v>0</v>
      </c>
      <c r="AG52" s="4">
        <f t="shared" si="77"/>
        <v>0</v>
      </c>
      <c r="AH52" s="4">
        <f t="shared" si="77"/>
        <v>0</v>
      </c>
      <c r="AI52" s="4">
        <f t="shared" si="77"/>
        <v>0</v>
      </c>
      <c r="AJ52" s="4">
        <f t="shared" si="77"/>
        <v>0</v>
      </c>
      <c r="AK52" s="4">
        <f t="shared" si="77"/>
        <v>0</v>
      </c>
      <c r="AL52" s="4">
        <f t="shared" si="77"/>
        <v>0</v>
      </c>
      <c r="AM52" s="4">
        <f t="shared" si="77"/>
        <v>0</v>
      </c>
      <c r="AN52" s="4">
        <f t="shared" si="77"/>
        <v>0</v>
      </c>
      <c r="AO52" s="4">
        <f t="shared" si="77"/>
        <v>0</v>
      </c>
      <c r="AP52" s="4">
        <f>SUM(AP53:AP57)</f>
        <v>0</v>
      </c>
      <c r="AQ52" s="4"/>
      <c r="AR52" s="4"/>
      <c r="AS52" s="4"/>
      <c r="AT52" s="4"/>
      <c r="AU52" s="4"/>
      <c r="AV52" s="4"/>
      <c r="AW52" s="4"/>
      <c r="AX52" s="4"/>
      <c r="AY52" s="4"/>
      <c r="AZ52" s="4"/>
      <c r="BA52" s="4"/>
      <c r="BB52" s="4">
        <f aca="true" t="shared" si="78" ref="BB52:BG52">SUM(BB53:BB58)</f>
        <v>23000</v>
      </c>
      <c r="BC52" s="4">
        <f t="shared" si="78"/>
        <v>0</v>
      </c>
      <c r="BD52" s="4">
        <f t="shared" si="78"/>
        <v>0</v>
      </c>
      <c r="BE52" s="4">
        <f t="shared" si="78"/>
        <v>23000</v>
      </c>
      <c r="BF52" s="4">
        <f t="shared" si="78"/>
        <v>0</v>
      </c>
      <c r="BG52" s="4">
        <f t="shared" si="78"/>
        <v>0</v>
      </c>
      <c r="BH52" s="4">
        <f aca="true" t="shared" si="79" ref="BH52:BM52">SUM(BH53:BH58)</f>
        <v>23000</v>
      </c>
      <c r="BI52" s="4">
        <f t="shared" si="79"/>
        <v>0</v>
      </c>
      <c r="BJ52" s="4">
        <f t="shared" si="79"/>
        <v>0</v>
      </c>
      <c r="BK52" s="4">
        <f t="shared" si="79"/>
        <v>177000</v>
      </c>
      <c r="BL52" s="4">
        <f t="shared" si="79"/>
        <v>0</v>
      </c>
      <c r="BM52" s="4">
        <f t="shared" si="79"/>
        <v>0</v>
      </c>
      <c r="BN52" s="4">
        <f aca="true" t="shared" si="80" ref="BN52:BY52">SUM(BN53:BN58)</f>
        <v>40000</v>
      </c>
      <c r="BO52" s="4">
        <f t="shared" si="80"/>
        <v>0</v>
      </c>
      <c r="BP52" s="4">
        <f t="shared" si="80"/>
        <v>0</v>
      </c>
      <c r="BQ52" s="4">
        <f t="shared" si="80"/>
        <v>40000</v>
      </c>
      <c r="BR52" s="4">
        <f t="shared" si="80"/>
        <v>0</v>
      </c>
      <c r="BS52" s="4">
        <f t="shared" si="80"/>
        <v>0</v>
      </c>
      <c r="BT52" s="4">
        <f t="shared" si="80"/>
        <v>100000</v>
      </c>
      <c r="BU52" s="4">
        <f t="shared" si="80"/>
        <v>0</v>
      </c>
      <c r="BV52" s="4">
        <f t="shared" si="80"/>
        <v>0</v>
      </c>
      <c r="BW52" s="4">
        <f t="shared" si="80"/>
        <v>100000</v>
      </c>
      <c r="BX52" s="4">
        <f t="shared" si="80"/>
        <v>0</v>
      </c>
      <c r="BY52" s="4">
        <f t="shared" si="80"/>
        <v>0</v>
      </c>
      <c r="BZ52" s="48"/>
    </row>
    <row r="53" spans="1:78" ht="75" outlineLevel="1">
      <c r="A53" s="69" t="s">
        <v>26</v>
      </c>
      <c r="B53" s="73" t="s">
        <v>126</v>
      </c>
      <c r="C53" s="56" t="s">
        <v>127</v>
      </c>
      <c r="D53" s="56"/>
      <c r="E53" s="56" t="s">
        <v>55</v>
      </c>
      <c r="F53" s="31" t="s">
        <v>128</v>
      </c>
      <c r="G53" s="2">
        <v>90000</v>
      </c>
      <c r="H53" s="2">
        <v>90000</v>
      </c>
      <c r="I53" s="2"/>
      <c r="J53" s="2"/>
      <c r="K53" s="2"/>
      <c r="L53" s="2"/>
      <c r="M53" s="2"/>
      <c r="N53" s="2"/>
      <c r="O53" s="2"/>
      <c r="P53" s="2"/>
      <c r="Q53" s="2"/>
      <c r="R53" s="2"/>
      <c r="S53" s="2"/>
      <c r="T53" s="2">
        <v>40000</v>
      </c>
      <c r="U53" s="2"/>
      <c r="V53" s="2"/>
      <c r="W53" s="2"/>
      <c r="X53" s="2"/>
      <c r="Y53" s="2"/>
      <c r="Z53" s="2">
        <f aca="true" t="shared" si="81" ref="Z53:Z58">T53+W53</f>
        <v>40000</v>
      </c>
      <c r="AA53" s="2">
        <f aca="true" t="shared" si="82" ref="AA53:AA58">U53</f>
        <v>0</v>
      </c>
      <c r="AB53" s="2">
        <f aca="true" t="shared" si="83" ref="AB53:AB58">V53+Y53</f>
        <v>0</v>
      </c>
      <c r="AC53" s="83"/>
      <c r="AD53" s="2"/>
      <c r="AE53" s="2"/>
      <c r="AF53" s="2"/>
      <c r="AG53" s="2"/>
      <c r="AH53" s="2"/>
      <c r="AI53" s="2"/>
      <c r="AJ53" s="2"/>
      <c r="AK53" s="2"/>
      <c r="AL53" s="2"/>
      <c r="AM53" s="2"/>
      <c r="AN53" s="2"/>
      <c r="AO53" s="2"/>
      <c r="AP53" s="2"/>
      <c r="AQ53" s="2"/>
      <c r="AR53" s="2"/>
      <c r="AS53" s="2"/>
      <c r="AT53" s="2"/>
      <c r="AU53" s="2"/>
      <c r="AV53" s="2"/>
      <c r="AW53" s="2"/>
      <c r="AX53" s="2"/>
      <c r="AY53" s="2"/>
      <c r="AZ53" s="2"/>
      <c r="BA53" s="2"/>
      <c r="BB53" s="2">
        <v>9000</v>
      </c>
      <c r="BC53" s="2"/>
      <c r="BD53" s="2"/>
      <c r="BE53" s="2">
        <f>BB53</f>
        <v>9000</v>
      </c>
      <c r="BF53" s="2"/>
      <c r="BG53" s="2"/>
      <c r="BH53" s="2">
        <f t="shared" si="72"/>
        <v>9000</v>
      </c>
      <c r="BI53" s="2">
        <f t="shared" si="73"/>
        <v>0</v>
      </c>
      <c r="BJ53" s="2">
        <f t="shared" si="74"/>
        <v>0</v>
      </c>
      <c r="BK53" s="2">
        <f aca="true" t="shared" si="84" ref="BK53:BM58">Z53-BH53</f>
        <v>31000</v>
      </c>
      <c r="BL53" s="2">
        <f t="shared" si="84"/>
        <v>0</v>
      </c>
      <c r="BM53" s="2">
        <f t="shared" si="84"/>
        <v>0</v>
      </c>
      <c r="BN53" s="2">
        <v>5000</v>
      </c>
      <c r="BO53" s="48"/>
      <c r="BP53" s="48"/>
      <c r="BQ53" s="2">
        <f aca="true" t="shared" si="85" ref="BQ53:BQ58">+BN53</f>
        <v>5000</v>
      </c>
      <c r="BR53" s="48"/>
      <c r="BS53" s="48"/>
      <c r="BT53" s="2">
        <f>BK53-BN53</f>
        <v>26000</v>
      </c>
      <c r="BU53" s="48"/>
      <c r="BV53" s="48"/>
      <c r="BW53" s="2">
        <f aca="true" t="shared" si="86" ref="BW53:BW58">BT53</f>
        <v>26000</v>
      </c>
      <c r="BX53" s="48"/>
      <c r="BY53" s="48"/>
      <c r="BZ53" s="48"/>
    </row>
    <row r="54" spans="1:78" ht="53.25" customHeight="1" outlineLevel="1">
      <c r="A54" s="69" t="s">
        <v>27</v>
      </c>
      <c r="B54" s="73" t="s">
        <v>129</v>
      </c>
      <c r="C54" s="56" t="s">
        <v>118</v>
      </c>
      <c r="D54" s="56"/>
      <c r="E54" s="56" t="s">
        <v>43</v>
      </c>
      <c r="F54" s="31"/>
      <c r="G54" s="2">
        <v>90000</v>
      </c>
      <c r="H54" s="2">
        <v>90000</v>
      </c>
      <c r="I54" s="2"/>
      <c r="J54" s="2"/>
      <c r="K54" s="2"/>
      <c r="L54" s="2"/>
      <c r="M54" s="2"/>
      <c r="N54" s="2"/>
      <c r="O54" s="2"/>
      <c r="P54" s="2"/>
      <c r="Q54" s="2"/>
      <c r="R54" s="2"/>
      <c r="S54" s="2"/>
      <c r="T54" s="2">
        <v>50000</v>
      </c>
      <c r="U54" s="2"/>
      <c r="V54" s="2"/>
      <c r="W54" s="2"/>
      <c r="X54" s="2"/>
      <c r="Y54" s="2"/>
      <c r="Z54" s="2">
        <f t="shared" si="81"/>
        <v>50000</v>
      </c>
      <c r="AA54" s="2">
        <f t="shared" si="82"/>
        <v>0</v>
      </c>
      <c r="AB54" s="2">
        <f t="shared" si="83"/>
        <v>0</v>
      </c>
      <c r="AC54" s="83"/>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f t="shared" si="72"/>
        <v>0</v>
      </c>
      <c r="BI54" s="2">
        <f t="shared" si="73"/>
        <v>0</v>
      </c>
      <c r="BJ54" s="2">
        <f t="shared" si="74"/>
        <v>0</v>
      </c>
      <c r="BK54" s="2">
        <f t="shared" si="84"/>
        <v>50000</v>
      </c>
      <c r="BL54" s="2">
        <f t="shared" si="84"/>
        <v>0</v>
      </c>
      <c r="BM54" s="2">
        <f t="shared" si="84"/>
        <v>0</v>
      </c>
      <c r="BN54" s="2">
        <v>500</v>
      </c>
      <c r="BO54" s="48"/>
      <c r="BP54" s="48"/>
      <c r="BQ54" s="2">
        <f t="shared" si="85"/>
        <v>500</v>
      </c>
      <c r="BR54" s="48"/>
      <c r="BS54" s="48"/>
      <c r="BT54" s="2">
        <f>BK54-BN54</f>
        <v>49500</v>
      </c>
      <c r="BU54" s="48"/>
      <c r="BV54" s="48"/>
      <c r="BW54" s="2">
        <f t="shared" si="86"/>
        <v>49500</v>
      </c>
      <c r="BX54" s="48"/>
      <c r="BY54" s="48"/>
      <c r="BZ54" s="48"/>
    </row>
    <row r="55" spans="1:78" ht="75" outlineLevel="1">
      <c r="A55" s="69" t="s">
        <v>28</v>
      </c>
      <c r="B55" s="70" t="s">
        <v>130</v>
      </c>
      <c r="C55" s="56" t="s">
        <v>131</v>
      </c>
      <c r="D55" s="56" t="s">
        <v>132</v>
      </c>
      <c r="E55" s="56" t="s">
        <v>43</v>
      </c>
      <c r="F55" s="31"/>
      <c r="G55" s="2">
        <v>80000</v>
      </c>
      <c r="H55" s="2">
        <v>80000</v>
      </c>
      <c r="I55" s="2"/>
      <c r="J55" s="2"/>
      <c r="K55" s="2"/>
      <c r="L55" s="2"/>
      <c r="M55" s="2"/>
      <c r="N55" s="2"/>
      <c r="O55" s="2"/>
      <c r="P55" s="2"/>
      <c r="Q55" s="2"/>
      <c r="R55" s="2"/>
      <c r="S55" s="2"/>
      <c r="T55" s="2"/>
      <c r="U55" s="2"/>
      <c r="V55" s="2"/>
      <c r="W55" s="2">
        <v>20000</v>
      </c>
      <c r="X55" s="2"/>
      <c r="Y55" s="2"/>
      <c r="Z55" s="2">
        <f t="shared" si="81"/>
        <v>20000</v>
      </c>
      <c r="AA55" s="2">
        <f t="shared" si="82"/>
        <v>0</v>
      </c>
      <c r="AB55" s="2">
        <f t="shared" si="83"/>
        <v>0</v>
      </c>
      <c r="AC55" s="83"/>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f t="shared" si="72"/>
        <v>0</v>
      </c>
      <c r="BI55" s="2">
        <f t="shared" si="73"/>
        <v>0</v>
      </c>
      <c r="BJ55" s="2">
        <f t="shared" si="74"/>
        <v>0</v>
      </c>
      <c r="BK55" s="2">
        <f t="shared" si="84"/>
        <v>20000</v>
      </c>
      <c r="BL55" s="2">
        <f t="shared" si="84"/>
        <v>0</v>
      </c>
      <c r="BM55" s="2">
        <f t="shared" si="84"/>
        <v>0</v>
      </c>
      <c r="BN55" s="2">
        <v>500</v>
      </c>
      <c r="BO55" s="48"/>
      <c r="BP55" s="48"/>
      <c r="BQ55" s="2">
        <f t="shared" si="85"/>
        <v>500</v>
      </c>
      <c r="BR55" s="48"/>
      <c r="BS55" s="48"/>
      <c r="BT55" s="2">
        <f>BN55</f>
        <v>500</v>
      </c>
      <c r="BU55" s="48"/>
      <c r="BV55" s="48"/>
      <c r="BW55" s="2">
        <f t="shared" si="86"/>
        <v>500</v>
      </c>
      <c r="BX55" s="48"/>
      <c r="BY55" s="48"/>
      <c r="BZ55" s="48"/>
    </row>
    <row r="56" spans="1:78" ht="59.25" customHeight="1" outlineLevel="1">
      <c r="A56" s="69" t="s">
        <v>29</v>
      </c>
      <c r="B56" s="70" t="s">
        <v>133</v>
      </c>
      <c r="C56" s="32" t="s">
        <v>134</v>
      </c>
      <c r="D56" s="56"/>
      <c r="E56" s="56" t="s">
        <v>43</v>
      </c>
      <c r="F56" s="31" t="s">
        <v>135</v>
      </c>
      <c r="G56" s="2">
        <v>80000</v>
      </c>
      <c r="H56" s="2">
        <v>77300</v>
      </c>
      <c r="I56" s="2">
        <v>2700</v>
      </c>
      <c r="J56" s="2"/>
      <c r="K56" s="2">
        <v>2700</v>
      </c>
      <c r="L56" s="2"/>
      <c r="M56" s="2"/>
      <c r="N56" s="2"/>
      <c r="O56" s="2"/>
      <c r="P56" s="2"/>
      <c r="Q56" s="2"/>
      <c r="R56" s="2"/>
      <c r="S56" s="2"/>
      <c r="T56" s="2">
        <v>20000</v>
      </c>
      <c r="U56" s="2"/>
      <c r="V56" s="2"/>
      <c r="W56" s="2"/>
      <c r="X56" s="2"/>
      <c r="Y56" s="2"/>
      <c r="Z56" s="2">
        <f t="shared" si="81"/>
        <v>20000</v>
      </c>
      <c r="AA56" s="2">
        <f t="shared" si="82"/>
        <v>0</v>
      </c>
      <c r="AB56" s="2">
        <f t="shared" si="83"/>
        <v>0</v>
      </c>
      <c r="AC56" s="83"/>
      <c r="AD56" s="2"/>
      <c r="AE56" s="2"/>
      <c r="AF56" s="2"/>
      <c r="AG56" s="2"/>
      <c r="AH56" s="2"/>
      <c r="AI56" s="2"/>
      <c r="AJ56" s="2"/>
      <c r="AK56" s="2"/>
      <c r="AL56" s="2"/>
      <c r="AM56" s="2"/>
      <c r="AN56" s="2"/>
      <c r="AO56" s="2"/>
      <c r="AP56" s="2"/>
      <c r="AQ56" s="2"/>
      <c r="AR56" s="2"/>
      <c r="AS56" s="2"/>
      <c r="AT56" s="2"/>
      <c r="AU56" s="2"/>
      <c r="AV56" s="2"/>
      <c r="AW56" s="2"/>
      <c r="AX56" s="2"/>
      <c r="AY56" s="2"/>
      <c r="AZ56" s="2"/>
      <c r="BA56" s="2"/>
      <c r="BB56" s="2">
        <v>6000</v>
      </c>
      <c r="BC56" s="2"/>
      <c r="BD56" s="2"/>
      <c r="BE56" s="2">
        <f>BB56</f>
        <v>6000</v>
      </c>
      <c r="BF56" s="2"/>
      <c r="BG56" s="2"/>
      <c r="BH56" s="2">
        <f t="shared" si="72"/>
        <v>6000</v>
      </c>
      <c r="BI56" s="2">
        <f t="shared" si="73"/>
        <v>0</v>
      </c>
      <c r="BJ56" s="2">
        <f t="shared" si="74"/>
        <v>0</v>
      </c>
      <c r="BK56" s="2">
        <f t="shared" si="84"/>
        <v>14000</v>
      </c>
      <c r="BL56" s="2">
        <f t="shared" si="84"/>
        <v>0</v>
      </c>
      <c r="BM56" s="2">
        <f t="shared" si="84"/>
        <v>0</v>
      </c>
      <c r="BN56" s="2">
        <v>12000</v>
      </c>
      <c r="BO56" s="48"/>
      <c r="BP56" s="48"/>
      <c r="BQ56" s="2">
        <f t="shared" si="85"/>
        <v>12000</v>
      </c>
      <c r="BR56" s="48"/>
      <c r="BS56" s="48"/>
      <c r="BT56" s="2">
        <f>BK56-BN56</f>
        <v>2000</v>
      </c>
      <c r="BU56" s="48"/>
      <c r="BV56" s="48"/>
      <c r="BW56" s="2">
        <f t="shared" si="86"/>
        <v>2000</v>
      </c>
      <c r="BX56" s="48"/>
      <c r="BY56" s="48"/>
      <c r="BZ56" s="48"/>
    </row>
    <row r="57" spans="1:78" ht="44.25" customHeight="1" outlineLevel="1">
      <c r="A57" s="69" t="s">
        <v>30</v>
      </c>
      <c r="B57" s="70" t="s">
        <v>136</v>
      </c>
      <c r="C57" s="32" t="s">
        <v>137</v>
      </c>
      <c r="D57" s="56" t="s">
        <v>138</v>
      </c>
      <c r="E57" s="56" t="s">
        <v>43</v>
      </c>
      <c r="F57" s="31" t="s">
        <v>387</v>
      </c>
      <c r="G57" s="2">
        <v>80000</v>
      </c>
      <c r="H57" s="2">
        <v>80000</v>
      </c>
      <c r="I57" s="2"/>
      <c r="J57" s="2"/>
      <c r="K57" s="2"/>
      <c r="L57" s="2"/>
      <c r="M57" s="2"/>
      <c r="N57" s="2"/>
      <c r="O57" s="2"/>
      <c r="P57" s="2"/>
      <c r="Q57" s="2"/>
      <c r="R57" s="2"/>
      <c r="S57" s="2"/>
      <c r="T57" s="2">
        <v>20000</v>
      </c>
      <c r="U57" s="2"/>
      <c r="V57" s="2"/>
      <c r="W57" s="2"/>
      <c r="X57" s="2"/>
      <c r="Y57" s="2"/>
      <c r="Z57" s="2">
        <f t="shared" si="81"/>
        <v>20000</v>
      </c>
      <c r="AA57" s="2">
        <f t="shared" si="82"/>
        <v>0</v>
      </c>
      <c r="AB57" s="2">
        <f t="shared" si="83"/>
        <v>0</v>
      </c>
      <c r="AC57" s="83"/>
      <c r="AD57" s="2"/>
      <c r="AE57" s="2"/>
      <c r="AF57" s="2"/>
      <c r="AG57" s="2"/>
      <c r="AH57" s="2"/>
      <c r="AI57" s="2"/>
      <c r="AJ57" s="2"/>
      <c r="AK57" s="2"/>
      <c r="AL57" s="2"/>
      <c r="AM57" s="2"/>
      <c r="AN57" s="2"/>
      <c r="AO57" s="2"/>
      <c r="AP57" s="2"/>
      <c r="AQ57" s="2"/>
      <c r="AR57" s="2"/>
      <c r="AS57" s="2"/>
      <c r="AT57" s="2"/>
      <c r="AU57" s="2"/>
      <c r="AV57" s="2"/>
      <c r="AW57" s="2"/>
      <c r="AX57" s="2"/>
      <c r="AY57" s="2"/>
      <c r="AZ57" s="2"/>
      <c r="BA57" s="2"/>
      <c r="BB57" s="2">
        <v>3000</v>
      </c>
      <c r="BC57" s="2"/>
      <c r="BD57" s="2"/>
      <c r="BE57" s="2">
        <f>BB57</f>
        <v>3000</v>
      </c>
      <c r="BF57" s="2"/>
      <c r="BG57" s="2"/>
      <c r="BH57" s="2">
        <f t="shared" si="72"/>
        <v>3000</v>
      </c>
      <c r="BI57" s="2">
        <f t="shared" si="73"/>
        <v>0</v>
      </c>
      <c r="BJ57" s="2">
        <f t="shared" si="74"/>
        <v>0</v>
      </c>
      <c r="BK57" s="2">
        <f t="shared" si="84"/>
        <v>17000</v>
      </c>
      <c r="BL57" s="2">
        <f t="shared" si="84"/>
        <v>0</v>
      </c>
      <c r="BM57" s="2">
        <f t="shared" si="84"/>
        <v>0</v>
      </c>
      <c r="BN57" s="2">
        <v>7000</v>
      </c>
      <c r="BO57" s="48"/>
      <c r="BP57" s="48"/>
      <c r="BQ57" s="2">
        <f t="shared" si="85"/>
        <v>7000</v>
      </c>
      <c r="BR57" s="48"/>
      <c r="BS57" s="48"/>
      <c r="BT57" s="2">
        <f>BN57</f>
        <v>7000</v>
      </c>
      <c r="BU57" s="48"/>
      <c r="BV57" s="48"/>
      <c r="BW57" s="2">
        <f t="shared" si="86"/>
        <v>7000</v>
      </c>
      <c r="BX57" s="48"/>
      <c r="BY57" s="49"/>
      <c r="BZ57" s="48"/>
    </row>
    <row r="58" spans="1:78" ht="55.5" customHeight="1" outlineLevel="1">
      <c r="A58" s="69" t="s">
        <v>62</v>
      </c>
      <c r="B58" s="70" t="s">
        <v>210</v>
      </c>
      <c r="C58" s="32" t="s">
        <v>118</v>
      </c>
      <c r="D58" s="56" t="s">
        <v>214</v>
      </c>
      <c r="E58" s="56" t="s">
        <v>43</v>
      </c>
      <c r="F58" s="31" t="s">
        <v>236</v>
      </c>
      <c r="G58" s="2">
        <v>165000</v>
      </c>
      <c r="H58" s="2">
        <v>50000</v>
      </c>
      <c r="I58" s="2"/>
      <c r="J58" s="2"/>
      <c r="K58" s="2"/>
      <c r="L58" s="2"/>
      <c r="M58" s="2"/>
      <c r="N58" s="2"/>
      <c r="O58" s="2"/>
      <c r="P58" s="2"/>
      <c r="Q58" s="2"/>
      <c r="R58" s="2"/>
      <c r="S58" s="2"/>
      <c r="T58" s="2"/>
      <c r="U58" s="2"/>
      <c r="V58" s="2"/>
      <c r="W58" s="2">
        <v>50000</v>
      </c>
      <c r="X58" s="2"/>
      <c r="Y58" s="2"/>
      <c r="Z58" s="2">
        <f t="shared" si="81"/>
        <v>50000</v>
      </c>
      <c r="AA58" s="2">
        <f t="shared" si="82"/>
        <v>0</v>
      </c>
      <c r="AB58" s="2">
        <f t="shared" si="83"/>
        <v>0</v>
      </c>
      <c r="AC58" s="83"/>
      <c r="AD58" s="2"/>
      <c r="AE58" s="2"/>
      <c r="AF58" s="2"/>
      <c r="AG58" s="2"/>
      <c r="AH58" s="2"/>
      <c r="AI58" s="2"/>
      <c r="AJ58" s="2"/>
      <c r="AK58" s="2"/>
      <c r="AL58" s="2"/>
      <c r="AM58" s="2"/>
      <c r="AN58" s="2"/>
      <c r="AO58" s="2"/>
      <c r="AP58" s="2"/>
      <c r="AQ58" s="2"/>
      <c r="AR58" s="2"/>
      <c r="AS58" s="2"/>
      <c r="AT58" s="2"/>
      <c r="AU58" s="2"/>
      <c r="AV58" s="2"/>
      <c r="AW58" s="2"/>
      <c r="AX58" s="2"/>
      <c r="AY58" s="2"/>
      <c r="AZ58" s="2"/>
      <c r="BA58" s="2"/>
      <c r="BB58" s="2">
        <v>5000</v>
      </c>
      <c r="BC58" s="2"/>
      <c r="BD58" s="2"/>
      <c r="BE58" s="2">
        <f>BB58</f>
        <v>5000</v>
      </c>
      <c r="BF58" s="2"/>
      <c r="BG58" s="2"/>
      <c r="BH58" s="2">
        <f t="shared" si="72"/>
        <v>5000</v>
      </c>
      <c r="BI58" s="2">
        <f t="shared" si="73"/>
        <v>0</v>
      </c>
      <c r="BJ58" s="2">
        <f t="shared" si="74"/>
        <v>0</v>
      </c>
      <c r="BK58" s="2">
        <f t="shared" si="84"/>
        <v>45000</v>
      </c>
      <c r="BL58" s="2">
        <f t="shared" si="84"/>
        <v>0</v>
      </c>
      <c r="BM58" s="2">
        <f t="shared" si="84"/>
        <v>0</v>
      </c>
      <c r="BN58" s="2">
        <v>15000</v>
      </c>
      <c r="BO58" s="48"/>
      <c r="BP58" s="48"/>
      <c r="BQ58" s="2">
        <f t="shared" si="85"/>
        <v>15000</v>
      </c>
      <c r="BR58" s="48"/>
      <c r="BS58" s="48"/>
      <c r="BT58" s="2">
        <f>BN58</f>
        <v>15000</v>
      </c>
      <c r="BU58" s="48"/>
      <c r="BV58" s="48"/>
      <c r="BW58" s="2">
        <f t="shared" si="86"/>
        <v>15000</v>
      </c>
      <c r="BX58" s="48"/>
      <c r="BY58" s="48"/>
      <c r="BZ58" s="48"/>
    </row>
    <row r="59" spans="1:78" ht="43.5" customHeight="1" outlineLevel="1">
      <c r="A59" s="67" t="s">
        <v>65</v>
      </c>
      <c r="B59" s="84" t="s">
        <v>45</v>
      </c>
      <c r="C59" s="79"/>
      <c r="D59" s="79"/>
      <c r="E59" s="79"/>
      <c r="F59" s="85"/>
      <c r="G59" s="4">
        <f aca="true" t="shared" si="87" ref="G59:BJ59">SUM(G60:G60)</f>
        <v>53486</v>
      </c>
      <c r="H59" s="4">
        <f t="shared" si="87"/>
        <v>53486</v>
      </c>
      <c r="I59" s="4">
        <f t="shared" si="87"/>
        <v>0</v>
      </c>
      <c r="J59" s="4">
        <f t="shared" si="87"/>
        <v>0</v>
      </c>
      <c r="K59" s="4">
        <f t="shared" si="87"/>
        <v>0</v>
      </c>
      <c r="L59" s="4">
        <f t="shared" si="87"/>
        <v>0</v>
      </c>
      <c r="M59" s="4">
        <f t="shared" si="87"/>
        <v>2674</v>
      </c>
      <c r="N59" s="4">
        <f t="shared" si="87"/>
        <v>2674</v>
      </c>
      <c r="O59" s="4">
        <f t="shared" si="87"/>
        <v>0</v>
      </c>
      <c r="P59" s="4">
        <f t="shared" si="87"/>
        <v>0</v>
      </c>
      <c r="Q59" s="4">
        <f t="shared" si="87"/>
        <v>0</v>
      </c>
      <c r="R59" s="4">
        <f t="shared" si="87"/>
        <v>0</v>
      </c>
      <c r="S59" s="4">
        <f t="shared" si="87"/>
        <v>0</v>
      </c>
      <c r="T59" s="4">
        <f t="shared" si="87"/>
        <v>2674</v>
      </c>
      <c r="U59" s="4">
        <f t="shared" si="87"/>
        <v>0</v>
      </c>
      <c r="V59" s="4">
        <f t="shared" si="87"/>
        <v>0</v>
      </c>
      <c r="W59" s="4">
        <f t="shared" si="87"/>
        <v>0</v>
      </c>
      <c r="X59" s="4">
        <f t="shared" si="87"/>
        <v>0</v>
      </c>
      <c r="Y59" s="4">
        <f t="shared" si="87"/>
        <v>0</v>
      </c>
      <c r="Z59" s="4">
        <f t="shared" si="87"/>
        <v>2674</v>
      </c>
      <c r="AA59" s="4">
        <f t="shared" si="87"/>
        <v>0</v>
      </c>
      <c r="AB59" s="4">
        <f t="shared" si="87"/>
        <v>0</v>
      </c>
      <c r="AC59" s="66"/>
      <c r="AD59" s="4">
        <f t="shared" si="87"/>
        <v>2674</v>
      </c>
      <c r="AE59" s="4">
        <f t="shared" si="87"/>
        <v>0</v>
      </c>
      <c r="AF59" s="4">
        <f t="shared" si="87"/>
        <v>0</v>
      </c>
      <c r="AG59" s="4">
        <f t="shared" si="87"/>
        <v>1931.437</v>
      </c>
      <c r="AH59" s="4">
        <f t="shared" si="87"/>
        <v>0</v>
      </c>
      <c r="AI59" s="4">
        <f t="shared" si="87"/>
        <v>0</v>
      </c>
      <c r="AJ59" s="4">
        <f t="shared" si="87"/>
        <v>743</v>
      </c>
      <c r="AK59" s="4">
        <f t="shared" si="87"/>
        <v>0</v>
      </c>
      <c r="AL59" s="4">
        <f t="shared" si="87"/>
        <v>0</v>
      </c>
      <c r="AM59" s="4">
        <f t="shared" si="87"/>
        <v>314</v>
      </c>
      <c r="AN59" s="4">
        <f t="shared" si="87"/>
        <v>0</v>
      </c>
      <c r="AO59" s="4">
        <f t="shared" si="87"/>
        <v>0</v>
      </c>
      <c r="AP59" s="4">
        <f t="shared" si="87"/>
        <v>0</v>
      </c>
      <c r="AQ59" s="4">
        <f t="shared" si="87"/>
        <v>0</v>
      </c>
      <c r="AR59" s="4">
        <f t="shared" si="87"/>
        <v>0</v>
      </c>
      <c r="AS59" s="4"/>
      <c r="AT59" s="4"/>
      <c r="AU59" s="4"/>
      <c r="AV59" s="4"/>
      <c r="AW59" s="4"/>
      <c r="AX59" s="4"/>
      <c r="AY59" s="4"/>
      <c r="AZ59" s="4"/>
      <c r="BA59" s="4"/>
      <c r="BB59" s="4">
        <f t="shared" si="87"/>
        <v>0</v>
      </c>
      <c r="BC59" s="4">
        <f t="shared" si="87"/>
        <v>0</v>
      </c>
      <c r="BD59" s="4">
        <f t="shared" si="87"/>
        <v>0</v>
      </c>
      <c r="BE59" s="4"/>
      <c r="BF59" s="4"/>
      <c r="BG59" s="4"/>
      <c r="BH59" s="4">
        <f t="shared" si="87"/>
        <v>2674</v>
      </c>
      <c r="BI59" s="4">
        <f t="shared" si="87"/>
        <v>0</v>
      </c>
      <c r="BJ59" s="4">
        <f t="shared" si="87"/>
        <v>0</v>
      </c>
      <c r="BK59" s="4"/>
      <c r="BL59" s="4"/>
      <c r="BM59" s="4"/>
      <c r="BN59" s="48"/>
      <c r="BO59" s="48"/>
      <c r="BP59" s="48"/>
      <c r="BQ59" s="48"/>
      <c r="BR59" s="48"/>
      <c r="BS59" s="48"/>
      <c r="BT59" s="48"/>
      <c r="BU59" s="48"/>
      <c r="BV59" s="48"/>
      <c r="BW59" s="48"/>
      <c r="BX59" s="48"/>
      <c r="BY59" s="48"/>
      <c r="BZ59" s="48"/>
    </row>
    <row r="60" spans="1:78" ht="52.5" customHeight="1" outlineLevel="1">
      <c r="A60" s="86"/>
      <c r="B60" s="87" t="s">
        <v>139</v>
      </c>
      <c r="C60" s="56" t="s">
        <v>140</v>
      </c>
      <c r="D60" s="56"/>
      <c r="E60" s="56" t="s">
        <v>55</v>
      </c>
      <c r="F60" s="31" t="s">
        <v>141</v>
      </c>
      <c r="G60" s="2">
        <v>53486</v>
      </c>
      <c r="H60" s="2">
        <v>53486</v>
      </c>
      <c r="I60" s="2"/>
      <c r="J60" s="2"/>
      <c r="K60" s="2"/>
      <c r="L60" s="2"/>
      <c r="M60" s="2">
        <v>2674</v>
      </c>
      <c r="N60" s="2">
        <v>2674</v>
      </c>
      <c r="O60" s="2"/>
      <c r="P60" s="2"/>
      <c r="Q60" s="2"/>
      <c r="R60" s="2"/>
      <c r="S60" s="2"/>
      <c r="T60" s="2">
        <v>2674</v>
      </c>
      <c r="U60" s="2"/>
      <c r="V60" s="2"/>
      <c r="W60" s="2"/>
      <c r="X60" s="2"/>
      <c r="Y60" s="2"/>
      <c r="Z60" s="2">
        <f>T60+W60</f>
        <v>2674</v>
      </c>
      <c r="AA60" s="2">
        <f>U60</f>
        <v>0</v>
      </c>
      <c r="AB60" s="2">
        <f>V60+Y60</f>
        <v>0</v>
      </c>
      <c r="AC60" s="65"/>
      <c r="AD60" s="2">
        <v>2674</v>
      </c>
      <c r="AE60" s="2"/>
      <c r="AF60" s="2"/>
      <c r="AG60" s="2">
        <v>1931.437</v>
      </c>
      <c r="AH60" s="2"/>
      <c r="AI60" s="2"/>
      <c r="AJ60" s="2">
        <v>743</v>
      </c>
      <c r="AK60" s="2"/>
      <c r="AL60" s="2"/>
      <c r="AM60" s="2">
        <v>314</v>
      </c>
      <c r="AN60" s="2"/>
      <c r="AO60" s="2"/>
      <c r="AP60" s="2"/>
      <c r="AQ60" s="2"/>
      <c r="AR60" s="2"/>
      <c r="AS60" s="2"/>
      <c r="AT60" s="2"/>
      <c r="AU60" s="2"/>
      <c r="AV60" s="2"/>
      <c r="AW60" s="2"/>
      <c r="AX60" s="2"/>
      <c r="AY60" s="2"/>
      <c r="AZ60" s="2"/>
      <c r="BA60" s="2"/>
      <c r="BB60" s="2">
        <f>T60-AD60-AP60</f>
        <v>0</v>
      </c>
      <c r="BC60" s="2"/>
      <c r="BD60" s="2"/>
      <c r="BE60" s="2"/>
      <c r="BF60" s="2"/>
      <c r="BG60" s="2"/>
      <c r="BH60" s="2">
        <f>AD60+AP60+BB60</f>
        <v>2674</v>
      </c>
      <c r="BI60" s="2">
        <f>AE60+AQ60+BC60</f>
        <v>0</v>
      </c>
      <c r="BJ60" s="2">
        <f>AF60+AR60+BD60</f>
        <v>0</v>
      </c>
      <c r="BK60" s="2"/>
      <c r="BL60" s="2"/>
      <c r="BM60" s="2"/>
      <c r="BN60" s="48"/>
      <c r="BO60" s="48"/>
      <c r="BP60" s="48"/>
      <c r="BQ60" s="48"/>
      <c r="BR60" s="48"/>
      <c r="BS60" s="48"/>
      <c r="BT60" s="48"/>
      <c r="BU60" s="48"/>
      <c r="BV60" s="48"/>
      <c r="BW60" s="48"/>
      <c r="BX60" s="48"/>
      <c r="BY60" s="48"/>
      <c r="BZ60" s="48"/>
    </row>
    <row r="61" spans="1:78" ht="36" customHeight="1">
      <c r="A61" s="64" t="s">
        <v>21</v>
      </c>
      <c r="B61" s="55" t="s">
        <v>142</v>
      </c>
      <c r="C61" s="56"/>
      <c r="D61" s="56"/>
      <c r="E61" s="56"/>
      <c r="F61" s="88"/>
      <c r="G61" s="3">
        <f>G62</f>
        <v>2126582</v>
      </c>
      <c r="H61" s="3">
        <f aca="true" t="shared" si="88" ref="H61:BV61">H62</f>
        <v>955866</v>
      </c>
      <c r="I61" s="3">
        <f t="shared" si="88"/>
        <v>74140</v>
      </c>
      <c r="J61" s="3">
        <f t="shared" si="88"/>
        <v>51189.4</v>
      </c>
      <c r="K61" s="3">
        <f t="shared" si="88"/>
        <v>45813.216</v>
      </c>
      <c r="L61" s="3">
        <f t="shared" si="88"/>
        <v>45813.216</v>
      </c>
      <c r="M61" s="3">
        <f t="shared" si="88"/>
        <v>25000</v>
      </c>
      <c r="N61" s="3">
        <f t="shared" si="88"/>
        <v>25000</v>
      </c>
      <c r="O61" s="3">
        <f t="shared" si="88"/>
        <v>0</v>
      </c>
      <c r="P61" s="3">
        <f t="shared" si="88"/>
        <v>0</v>
      </c>
      <c r="Q61" s="3">
        <f t="shared" si="88"/>
        <v>0</v>
      </c>
      <c r="R61" s="3">
        <f t="shared" si="88"/>
        <v>0</v>
      </c>
      <c r="S61" s="3">
        <f t="shared" si="88"/>
        <v>0</v>
      </c>
      <c r="T61" s="3">
        <f t="shared" si="88"/>
        <v>42069</v>
      </c>
      <c r="U61" s="3">
        <f t="shared" si="88"/>
        <v>0</v>
      </c>
      <c r="V61" s="3">
        <f t="shared" si="88"/>
        <v>0</v>
      </c>
      <c r="W61" s="3">
        <f t="shared" si="88"/>
        <v>0</v>
      </c>
      <c r="X61" s="3">
        <f t="shared" si="88"/>
        <v>0</v>
      </c>
      <c r="Y61" s="3">
        <f t="shared" si="88"/>
        <v>0</v>
      </c>
      <c r="Z61" s="3">
        <f t="shared" si="88"/>
        <v>42069</v>
      </c>
      <c r="AA61" s="3">
        <f t="shared" si="88"/>
        <v>0</v>
      </c>
      <c r="AB61" s="3">
        <f t="shared" si="88"/>
        <v>0</v>
      </c>
      <c r="AC61" s="65">
        <v>0</v>
      </c>
      <c r="AD61" s="3">
        <f t="shared" si="88"/>
        <v>25000</v>
      </c>
      <c r="AE61" s="3">
        <f t="shared" si="88"/>
        <v>0</v>
      </c>
      <c r="AF61" s="3">
        <f t="shared" si="88"/>
        <v>0</v>
      </c>
      <c r="AG61" s="3">
        <f t="shared" si="88"/>
        <v>3901.279</v>
      </c>
      <c r="AH61" s="3">
        <f t="shared" si="88"/>
        <v>0</v>
      </c>
      <c r="AI61" s="3">
        <f t="shared" si="88"/>
        <v>0</v>
      </c>
      <c r="AJ61" s="3">
        <f t="shared" si="88"/>
        <v>21099</v>
      </c>
      <c r="AK61" s="3">
        <f t="shared" si="88"/>
        <v>0</v>
      </c>
      <c r="AL61" s="3">
        <f t="shared" si="88"/>
        <v>0</v>
      </c>
      <c r="AM61" s="3">
        <f t="shared" si="88"/>
        <v>6629</v>
      </c>
      <c r="AN61" s="3">
        <f t="shared" si="88"/>
        <v>0</v>
      </c>
      <c r="AO61" s="3">
        <f t="shared" si="88"/>
        <v>0</v>
      </c>
      <c r="AP61" s="3">
        <f t="shared" si="88"/>
        <v>0</v>
      </c>
      <c r="AQ61" s="3">
        <f t="shared" si="88"/>
        <v>0</v>
      </c>
      <c r="AR61" s="3">
        <f t="shared" si="88"/>
        <v>0</v>
      </c>
      <c r="AS61" s="3">
        <f t="shared" si="88"/>
        <v>0</v>
      </c>
      <c r="AT61" s="3">
        <f t="shared" si="88"/>
        <v>0</v>
      </c>
      <c r="AU61" s="3">
        <f t="shared" si="88"/>
        <v>0</v>
      </c>
      <c r="AV61" s="3">
        <f t="shared" si="88"/>
        <v>0</v>
      </c>
      <c r="AW61" s="3">
        <f t="shared" si="88"/>
        <v>0</v>
      </c>
      <c r="AX61" s="3">
        <f t="shared" si="88"/>
        <v>0</v>
      </c>
      <c r="AY61" s="3">
        <f t="shared" si="88"/>
        <v>0</v>
      </c>
      <c r="AZ61" s="3">
        <f t="shared" si="88"/>
        <v>0</v>
      </c>
      <c r="BA61" s="3">
        <f t="shared" si="88"/>
        <v>0</v>
      </c>
      <c r="BB61" s="3">
        <f t="shared" si="88"/>
        <v>3326</v>
      </c>
      <c r="BC61" s="3">
        <f t="shared" si="88"/>
        <v>0</v>
      </c>
      <c r="BD61" s="3">
        <f t="shared" si="88"/>
        <v>0</v>
      </c>
      <c r="BE61" s="3">
        <f t="shared" si="88"/>
        <v>3326</v>
      </c>
      <c r="BF61" s="3">
        <f t="shared" si="88"/>
        <v>0</v>
      </c>
      <c r="BG61" s="3">
        <f t="shared" si="88"/>
        <v>0</v>
      </c>
      <c r="BH61" s="3">
        <f t="shared" si="88"/>
        <v>28326</v>
      </c>
      <c r="BI61" s="3">
        <f t="shared" si="88"/>
        <v>0</v>
      </c>
      <c r="BJ61" s="3">
        <f t="shared" si="88"/>
        <v>0</v>
      </c>
      <c r="BK61" s="3">
        <f t="shared" si="88"/>
        <v>13743</v>
      </c>
      <c r="BL61" s="3">
        <f t="shared" si="88"/>
        <v>0</v>
      </c>
      <c r="BM61" s="3"/>
      <c r="BN61" s="3">
        <f t="shared" si="88"/>
        <v>12743</v>
      </c>
      <c r="BO61" s="3">
        <f t="shared" si="88"/>
        <v>0</v>
      </c>
      <c r="BP61" s="3">
        <f t="shared" si="88"/>
        <v>0</v>
      </c>
      <c r="BQ61" s="3">
        <f t="shared" si="88"/>
        <v>12743</v>
      </c>
      <c r="BR61" s="3">
        <f t="shared" si="88"/>
        <v>0</v>
      </c>
      <c r="BS61" s="3">
        <f t="shared" si="88"/>
        <v>0</v>
      </c>
      <c r="BT61" s="3">
        <f t="shared" si="88"/>
        <v>0</v>
      </c>
      <c r="BU61" s="3">
        <f t="shared" si="88"/>
        <v>0</v>
      </c>
      <c r="BV61" s="3">
        <f t="shared" si="88"/>
        <v>0</v>
      </c>
      <c r="BW61" s="3">
        <f>BW62</f>
        <v>0</v>
      </c>
      <c r="BX61" s="3">
        <f>BX62</f>
        <v>0</v>
      </c>
      <c r="BY61" s="3">
        <f>BY62</f>
        <v>0</v>
      </c>
      <c r="BZ61" s="3"/>
    </row>
    <row r="62" spans="1:78" ht="43.5" customHeight="1" outlineLevel="1">
      <c r="A62" s="64"/>
      <c r="B62" s="55" t="s">
        <v>33</v>
      </c>
      <c r="C62" s="56"/>
      <c r="D62" s="56"/>
      <c r="E62" s="56"/>
      <c r="F62" s="88"/>
      <c r="G62" s="3">
        <f aca="true" t="shared" si="89" ref="G62:AB62">SUM(G63:G65)</f>
        <v>2126582</v>
      </c>
      <c r="H62" s="3">
        <f t="shared" si="89"/>
        <v>955866</v>
      </c>
      <c r="I62" s="3">
        <f t="shared" si="89"/>
        <v>74140</v>
      </c>
      <c r="J62" s="3">
        <f t="shared" si="89"/>
        <v>51189.4</v>
      </c>
      <c r="K62" s="3">
        <f t="shared" si="89"/>
        <v>45813.216</v>
      </c>
      <c r="L62" s="3">
        <f t="shared" si="89"/>
        <v>45813.216</v>
      </c>
      <c r="M62" s="3">
        <f t="shared" si="89"/>
        <v>25000</v>
      </c>
      <c r="N62" s="3">
        <f t="shared" si="89"/>
        <v>25000</v>
      </c>
      <c r="O62" s="3">
        <f t="shared" si="89"/>
        <v>0</v>
      </c>
      <c r="P62" s="3">
        <f t="shared" si="89"/>
        <v>0</v>
      </c>
      <c r="Q62" s="3">
        <f t="shared" si="89"/>
        <v>0</v>
      </c>
      <c r="R62" s="3">
        <f t="shared" si="89"/>
        <v>0</v>
      </c>
      <c r="S62" s="3">
        <f t="shared" si="89"/>
        <v>0</v>
      </c>
      <c r="T62" s="3">
        <f t="shared" si="89"/>
        <v>42069</v>
      </c>
      <c r="U62" s="3">
        <f t="shared" si="89"/>
        <v>0</v>
      </c>
      <c r="V62" s="3">
        <f t="shared" si="89"/>
        <v>0</v>
      </c>
      <c r="W62" s="3">
        <f t="shared" si="89"/>
        <v>0</v>
      </c>
      <c r="X62" s="3">
        <f t="shared" si="89"/>
        <v>0</v>
      </c>
      <c r="Y62" s="3">
        <f t="shared" si="89"/>
        <v>0</v>
      </c>
      <c r="Z62" s="3">
        <f t="shared" si="89"/>
        <v>42069</v>
      </c>
      <c r="AA62" s="3">
        <f t="shared" si="89"/>
        <v>0</v>
      </c>
      <c r="AB62" s="3">
        <f t="shared" si="89"/>
        <v>0</v>
      </c>
      <c r="AC62" s="65">
        <v>0</v>
      </c>
      <c r="AD62" s="3">
        <f>SUM(AD63:AD65)</f>
        <v>25000</v>
      </c>
      <c r="AE62" s="3">
        <f aca="true" t="shared" si="90" ref="AE62:AO62">SUM(AE63:AE65)</f>
        <v>0</v>
      </c>
      <c r="AF62" s="3">
        <f t="shared" si="90"/>
        <v>0</v>
      </c>
      <c r="AG62" s="3">
        <f t="shared" si="90"/>
        <v>3901.279</v>
      </c>
      <c r="AH62" s="3">
        <f t="shared" si="90"/>
        <v>0</v>
      </c>
      <c r="AI62" s="3"/>
      <c r="AJ62" s="3">
        <f t="shared" si="90"/>
        <v>21099</v>
      </c>
      <c r="AK62" s="3">
        <f t="shared" si="90"/>
        <v>0</v>
      </c>
      <c r="AL62" s="3">
        <f t="shared" si="90"/>
        <v>0</v>
      </c>
      <c r="AM62" s="3">
        <f t="shared" si="90"/>
        <v>6629</v>
      </c>
      <c r="AN62" s="3">
        <f t="shared" si="90"/>
        <v>0</v>
      </c>
      <c r="AO62" s="3">
        <f t="shared" si="90"/>
        <v>0</v>
      </c>
      <c r="AP62" s="3">
        <f aca="true" t="shared" si="91" ref="AP62:BN62">SUM(AP63:AP65)</f>
        <v>0</v>
      </c>
      <c r="AQ62" s="3">
        <f t="shared" si="91"/>
        <v>0</v>
      </c>
      <c r="AR62" s="3">
        <f t="shared" si="91"/>
        <v>0</v>
      </c>
      <c r="AS62" s="3">
        <f t="shared" si="91"/>
        <v>0</v>
      </c>
      <c r="AT62" s="3">
        <f t="shared" si="91"/>
        <v>0</v>
      </c>
      <c r="AU62" s="3">
        <f t="shared" si="91"/>
        <v>0</v>
      </c>
      <c r="AV62" s="3">
        <f t="shared" si="91"/>
        <v>0</v>
      </c>
      <c r="AW62" s="3">
        <f t="shared" si="91"/>
        <v>0</v>
      </c>
      <c r="AX62" s="3">
        <f t="shared" si="91"/>
        <v>0</v>
      </c>
      <c r="AY62" s="3">
        <f t="shared" si="91"/>
        <v>0</v>
      </c>
      <c r="AZ62" s="3">
        <f t="shared" si="91"/>
        <v>0</v>
      </c>
      <c r="BA62" s="3">
        <f t="shared" si="91"/>
        <v>0</v>
      </c>
      <c r="BB62" s="3">
        <f t="shared" si="91"/>
        <v>3326</v>
      </c>
      <c r="BC62" s="3">
        <f t="shared" si="91"/>
        <v>0</v>
      </c>
      <c r="BD62" s="3">
        <f t="shared" si="91"/>
        <v>0</v>
      </c>
      <c r="BE62" s="3">
        <f t="shared" si="91"/>
        <v>3326</v>
      </c>
      <c r="BF62" s="3">
        <f t="shared" si="91"/>
        <v>0</v>
      </c>
      <c r="BG62" s="3">
        <f t="shared" si="91"/>
        <v>0</v>
      </c>
      <c r="BH62" s="3">
        <f t="shared" si="91"/>
        <v>28326</v>
      </c>
      <c r="BI62" s="3">
        <f t="shared" si="91"/>
        <v>0</v>
      </c>
      <c r="BJ62" s="3">
        <f t="shared" si="91"/>
        <v>0</v>
      </c>
      <c r="BK62" s="3">
        <f t="shared" si="91"/>
        <v>13743</v>
      </c>
      <c r="BL62" s="3">
        <f t="shared" si="91"/>
        <v>0</v>
      </c>
      <c r="BM62" s="3">
        <f t="shared" si="91"/>
        <v>0</v>
      </c>
      <c r="BN62" s="3">
        <f t="shared" si="91"/>
        <v>12743</v>
      </c>
      <c r="BO62" s="3">
        <f aca="true" t="shared" si="92" ref="BO62:BY62">SUM(BO63:BO65)</f>
        <v>0</v>
      </c>
      <c r="BP62" s="3">
        <f t="shared" si="92"/>
        <v>0</v>
      </c>
      <c r="BQ62" s="3">
        <f t="shared" si="92"/>
        <v>12743</v>
      </c>
      <c r="BR62" s="3">
        <f t="shared" si="92"/>
        <v>0</v>
      </c>
      <c r="BS62" s="3">
        <f t="shared" si="92"/>
        <v>0</v>
      </c>
      <c r="BT62" s="3">
        <f t="shared" si="92"/>
        <v>0</v>
      </c>
      <c r="BU62" s="3">
        <f t="shared" si="92"/>
        <v>0</v>
      </c>
      <c r="BV62" s="3">
        <f t="shared" si="92"/>
        <v>0</v>
      </c>
      <c r="BW62" s="3">
        <f t="shared" si="92"/>
        <v>0</v>
      </c>
      <c r="BX62" s="3">
        <f t="shared" si="92"/>
        <v>0</v>
      </c>
      <c r="BY62" s="3">
        <f t="shared" si="92"/>
        <v>0</v>
      </c>
      <c r="BZ62" s="48"/>
    </row>
    <row r="63" spans="1:78" ht="163.5" customHeight="1" outlineLevel="1">
      <c r="A63" s="69" t="s">
        <v>26</v>
      </c>
      <c r="B63" s="87" t="s">
        <v>143</v>
      </c>
      <c r="C63" s="56"/>
      <c r="D63" s="56"/>
      <c r="E63" s="56"/>
      <c r="F63" s="1" t="s">
        <v>200</v>
      </c>
      <c r="G63" s="2">
        <v>1418568</v>
      </c>
      <c r="H63" s="2">
        <v>866196</v>
      </c>
      <c r="I63" s="2">
        <v>66870</v>
      </c>
      <c r="J63" s="2">
        <v>43919.4</v>
      </c>
      <c r="K63" s="2">
        <v>43919.4</v>
      </c>
      <c r="L63" s="2">
        <v>43919.4</v>
      </c>
      <c r="M63" s="2">
        <v>23000</v>
      </c>
      <c r="N63" s="2">
        <v>23000</v>
      </c>
      <c r="O63" s="2"/>
      <c r="P63" s="2"/>
      <c r="Q63" s="2"/>
      <c r="R63" s="2"/>
      <c r="S63" s="2"/>
      <c r="T63" s="2">
        <v>37069</v>
      </c>
      <c r="U63" s="2"/>
      <c r="V63" s="2"/>
      <c r="W63" s="2"/>
      <c r="X63" s="2"/>
      <c r="Y63" s="2"/>
      <c r="Z63" s="2">
        <f>T63+W63</f>
        <v>37069</v>
      </c>
      <c r="AA63" s="2">
        <f>U63</f>
        <v>0</v>
      </c>
      <c r="AB63" s="2">
        <f>V63+Y63</f>
        <v>0</v>
      </c>
      <c r="AC63" s="65"/>
      <c r="AD63" s="2">
        <v>23000</v>
      </c>
      <c r="AE63" s="2"/>
      <c r="AF63" s="2"/>
      <c r="AG63" s="2">
        <v>1989.253</v>
      </c>
      <c r="AH63" s="2"/>
      <c r="AI63" s="2"/>
      <c r="AJ63" s="2">
        <v>21011</v>
      </c>
      <c r="AK63" s="2"/>
      <c r="AL63" s="2"/>
      <c r="AM63" s="2">
        <f>6629-35</f>
        <v>6594</v>
      </c>
      <c r="AN63" s="2"/>
      <c r="AO63" s="2"/>
      <c r="AP63" s="2"/>
      <c r="AQ63" s="2"/>
      <c r="AR63" s="2"/>
      <c r="AS63" s="2"/>
      <c r="AT63" s="2"/>
      <c r="AU63" s="2"/>
      <c r="AV63" s="2"/>
      <c r="AW63" s="2"/>
      <c r="AX63" s="2"/>
      <c r="AY63" s="2"/>
      <c r="AZ63" s="2"/>
      <c r="BA63" s="2"/>
      <c r="BB63" s="2">
        <v>3326</v>
      </c>
      <c r="BC63" s="2"/>
      <c r="BD63" s="2"/>
      <c r="BE63" s="2">
        <f>BB63</f>
        <v>3326</v>
      </c>
      <c r="BF63" s="2"/>
      <c r="BG63" s="2"/>
      <c r="BH63" s="2">
        <f aca="true" t="shared" si="93" ref="BH63:BJ65">AD63+AP63+BB63</f>
        <v>26326</v>
      </c>
      <c r="BI63" s="2">
        <f t="shared" si="93"/>
        <v>0</v>
      </c>
      <c r="BJ63" s="2">
        <f t="shared" si="93"/>
        <v>0</v>
      </c>
      <c r="BK63" s="2">
        <f aca="true" t="shared" si="94" ref="BK63:BM65">Z63-BH63</f>
        <v>10743</v>
      </c>
      <c r="BL63" s="2">
        <f t="shared" si="94"/>
        <v>0</v>
      </c>
      <c r="BM63" s="2">
        <f t="shared" si="94"/>
        <v>0</v>
      </c>
      <c r="BN63" s="2">
        <f>BQ63</f>
        <v>10743</v>
      </c>
      <c r="BO63" s="2"/>
      <c r="BP63" s="2"/>
      <c r="BQ63" s="2">
        <f>BK63</f>
        <v>10743</v>
      </c>
      <c r="BR63" s="2"/>
      <c r="BS63" s="2"/>
      <c r="BT63" s="2">
        <f>BK63-BN63</f>
        <v>0</v>
      </c>
      <c r="BU63" s="2"/>
      <c r="BV63" s="2"/>
      <c r="BW63" s="2">
        <f>BT63</f>
        <v>0</v>
      </c>
      <c r="BX63" s="48"/>
      <c r="BY63" s="48"/>
      <c r="BZ63" s="48"/>
    </row>
    <row r="64" spans="1:78" ht="90" customHeight="1" outlineLevel="1">
      <c r="A64" s="69" t="s">
        <v>27</v>
      </c>
      <c r="B64" s="70" t="s">
        <v>144</v>
      </c>
      <c r="C64" s="89" t="s">
        <v>145</v>
      </c>
      <c r="D64" s="33" t="s">
        <v>146</v>
      </c>
      <c r="E64" s="56" t="s">
        <v>63</v>
      </c>
      <c r="F64" s="89" t="s">
        <v>147</v>
      </c>
      <c r="G64" s="2">
        <v>15867</v>
      </c>
      <c r="H64" s="2">
        <v>6000</v>
      </c>
      <c r="I64" s="2">
        <v>2000</v>
      </c>
      <c r="J64" s="2">
        <v>2000</v>
      </c>
      <c r="K64" s="2">
        <v>1893.816</v>
      </c>
      <c r="L64" s="2">
        <v>1893.816</v>
      </c>
      <c r="M64" s="2">
        <v>2000</v>
      </c>
      <c r="N64" s="2">
        <v>2000</v>
      </c>
      <c r="O64" s="2"/>
      <c r="P64" s="2"/>
      <c r="Q64" s="2"/>
      <c r="R64" s="2"/>
      <c r="S64" s="2"/>
      <c r="T64" s="2">
        <v>4000</v>
      </c>
      <c r="U64" s="2"/>
      <c r="V64" s="2"/>
      <c r="W64" s="2"/>
      <c r="X64" s="2"/>
      <c r="Y64" s="2"/>
      <c r="Z64" s="2">
        <f>T64+W64</f>
        <v>4000</v>
      </c>
      <c r="AA64" s="2">
        <f>U64</f>
        <v>0</v>
      </c>
      <c r="AB64" s="2">
        <f>V64+Y64</f>
        <v>0</v>
      </c>
      <c r="AC64" s="65"/>
      <c r="AD64" s="2">
        <v>2000</v>
      </c>
      <c r="AE64" s="2"/>
      <c r="AF64" s="2"/>
      <c r="AG64" s="2">
        <v>1912.026</v>
      </c>
      <c r="AH64" s="2"/>
      <c r="AI64" s="2"/>
      <c r="AJ64" s="2">
        <v>88</v>
      </c>
      <c r="AK64" s="2"/>
      <c r="AL64" s="2"/>
      <c r="AM64" s="2">
        <v>35</v>
      </c>
      <c r="AN64" s="2"/>
      <c r="AO64" s="2"/>
      <c r="AP64" s="2"/>
      <c r="AQ64" s="2"/>
      <c r="AR64" s="2"/>
      <c r="AS64" s="2"/>
      <c r="AT64" s="2"/>
      <c r="AU64" s="2"/>
      <c r="AV64" s="2"/>
      <c r="AW64" s="2"/>
      <c r="AX64" s="2"/>
      <c r="AY64" s="2"/>
      <c r="AZ64" s="2"/>
      <c r="BA64" s="2"/>
      <c r="BB64" s="2"/>
      <c r="BC64" s="2"/>
      <c r="BD64" s="2"/>
      <c r="BE64" s="2"/>
      <c r="BF64" s="2"/>
      <c r="BG64" s="2"/>
      <c r="BH64" s="2">
        <f t="shared" si="93"/>
        <v>2000</v>
      </c>
      <c r="BI64" s="2">
        <f t="shared" si="93"/>
        <v>0</v>
      </c>
      <c r="BJ64" s="2">
        <f t="shared" si="93"/>
        <v>0</v>
      </c>
      <c r="BK64" s="2">
        <f t="shared" si="94"/>
        <v>2000</v>
      </c>
      <c r="BL64" s="2">
        <f t="shared" si="94"/>
        <v>0</v>
      </c>
      <c r="BM64" s="2">
        <f t="shared" si="94"/>
        <v>0</v>
      </c>
      <c r="BN64" s="2">
        <v>2000</v>
      </c>
      <c r="BO64" s="2"/>
      <c r="BP64" s="2"/>
      <c r="BQ64" s="2">
        <f>BN64</f>
        <v>2000</v>
      </c>
      <c r="BR64" s="2"/>
      <c r="BS64" s="2"/>
      <c r="BT64" s="2"/>
      <c r="BU64" s="2"/>
      <c r="BV64" s="2"/>
      <c r="BW64" s="2"/>
      <c r="BX64" s="48"/>
      <c r="BY64" s="48"/>
      <c r="BZ64" s="48"/>
    </row>
    <row r="65" spans="1:78" ht="63" outlineLevel="1">
      <c r="A65" s="69" t="s">
        <v>28</v>
      </c>
      <c r="B65" s="87" t="s">
        <v>148</v>
      </c>
      <c r="C65" s="56"/>
      <c r="D65" s="56"/>
      <c r="E65" s="56"/>
      <c r="F65" s="33" t="s">
        <v>149</v>
      </c>
      <c r="G65" s="2">
        <v>692147</v>
      </c>
      <c r="H65" s="2">
        <v>83670</v>
      </c>
      <c r="I65" s="2">
        <v>5270</v>
      </c>
      <c r="J65" s="2">
        <v>5270</v>
      </c>
      <c r="K65" s="2">
        <v>0</v>
      </c>
      <c r="L65" s="2">
        <v>0</v>
      </c>
      <c r="M65" s="2">
        <v>0</v>
      </c>
      <c r="N65" s="2">
        <v>0</v>
      </c>
      <c r="O65" s="2"/>
      <c r="P65" s="2"/>
      <c r="Q65" s="2"/>
      <c r="R65" s="2"/>
      <c r="S65" s="2"/>
      <c r="T65" s="2">
        <v>1000</v>
      </c>
      <c r="U65" s="2"/>
      <c r="V65" s="2"/>
      <c r="W65" s="2"/>
      <c r="X65" s="2"/>
      <c r="Y65" s="2"/>
      <c r="Z65" s="2">
        <f>T65+W65</f>
        <v>1000</v>
      </c>
      <c r="AA65" s="2">
        <f>U65</f>
        <v>0</v>
      </c>
      <c r="AB65" s="2">
        <f>V65+Y65</f>
        <v>0</v>
      </c>
      <c r="AC65" s="65"/>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f t="shared" si="93"/>
        <v>0</v>
      </c>
      <c r="BI65" s="2">
        <f t="shared" si="93"/>
        <v>0</v>
      </c>
      <c r="BJ65" s="2">
        <f t="shared" si="93"/>
        <v>0</v>
      </c>
      <c r="BK65" s="2">
        <f t="shared" si="94"/>
        <v>1000</v>
      </c>
      <c r="BL65" s="2">
        <f t="shared" si="94"/>
        <v>0</v>
      </c>
      <c r="BM65" s="2">
        <f t="shared" si="94"/>
        <v>0</v>
      </c>
      <c r="BN65" s="2"/>
      <c r="BO65" s="2"/>
      <c r="BP65" s="2"/>
      <c r="BQ65" s="2"/>
      <c r="BR65" s="2"/>
      <c r="BS65" s="2"/>
      <c r="BT65" s="2"/>
      <c r="BU65" s="2"/>
      <c r="BV65" s="2"/>
      <c r="BW65" s="48"/>
      <c r="BX65" s="48"/>
      <c r="BY65" s="48"/>
      <c r="BZ65" s="48"/>
    </row>
    <row r="66" spans="1:78" ht="93.75">
      <c r="A66" s="64" t="s">
        <v>44</v>
      </c>
      <c r="B66" s="55" t="s">
        <v>69</v>
      </c>
      <c r="C66" s="56"/>
      <c r="D66" s="56"/>
      <c r="E66" s="56"/>
      <c r="F66" s="139"/>
      <c r="G66" s="3">
        <f>G67</f>
        <v>179176</v>
      </c>
      <c r="H66" s="3">
        <f aca="true" t="shared" si="95" ref="H66:S67">H67</f>
        <v>151292.8</v>
      </c>
      <c r="I66" s="3">
        <f t="shared" si="95"/>
        <v>72372</v>
      </c>
      <c r="J66" s="3">
        <f t="shared" si="95"/>
        <v>69872</v>
      </c>
      <c r="K66" s="3">
        <f t="shared" si="95"/>
        <v>63746</v>
      </c>
      <c r="L66" s="3">
        <f t="shared" si="95"/>
        <v>61246</v>
      </c>
      <c r="M66" s="3">
        <f t="shared" si="95"/>
        <v>7000</v>
      </c>
      <c r="N66" s="3">
        <f t="shared" si="95"/>
        <v>7000</v>
      </c>
      <c r="O66" s="3">
        <f t="shared" si="95"/>
        <v>7000</v>
      </c>
      <c r="P66" s="3">
        <f t="shared" si="95"/>
        <v>0</v>
      </c>
      <c r="Q66" s="3">
        <f t="shared" si="95"/>
        <v>21135</v>
      </c>
      <c r="R66" s="3">
        <f t="shared" si="95"/>
        <v>21135</v>
      </c>
      <c r="S66" s="3">
        <f t="shared" si="95"/>
        <v>0</v>
      </c>
      <c r="T66" s="3">
        <f aca="true" t="shared" si="96" ref="T66:AB67">T67</f>
        <v>76704</v>
      </c>
      <c r="U66" s="3">
        <f t="shared" si="96"/>
        <v>20000</v>
      </c>
      <c r="V66" s="3">
        <f t="shared" si="96"/>
        <v>0</v>
      </c>
      <c r="W66" s="3">
        <f t="shared" si="96"/>
        <v>0</v>
      </c>
      <c r="X66" s="3">
        <f t="shared" si="96"/>
        <v>0</v>
      </c>
      <c r="Y66" s="3">
        <f t="shared" si="96"/>
        <v>0</v>
      </c>
      <c r="Z66" s="3">
        <f t="shared" si="96"/>
        <v>76704</v>
      </c>
      <c r="AA66" s="3">
        <f t="shared" si="96"/>
        <v>20000</v>
      </c>
      <c r="AB66" s="3">
        <f t="shared" si="96"/>
        <v>0</v>
      </c>
      <c r="AC66" s="65"/>
      <c r="AD66" s="3">
        <f>AD67</f>
        <v>7000</v>
      </c>
      <c r="AE66" s="3">
        <f aca="true" t="shared" si="97" ref="AD66:BT67">AE67</f>
        <v>7000</v>
      </c>
      <c r="AF66" s="3">
        <f t="shared" si="97"/>
        <v>0</v>
      </c>
      <c r="AG66" s="3">
        <f t="shared" si="97"/>
        <v>5499.243</v>
      </c>
      <c r="AH66" s="3">
        <f t="shared" si="97"/>
        <v>5499.243</v>
      </c>
      <c r="AI66" s="3">
        <f t="shared" si="97"/>
        <v>0</v>
      </c>
      <c r="AJ66" s="3">
        <f t="shared" si="97"/>
        <v>1501</v>
      </c>
      <c r="AK66" s="3">
        <f t="shared" si="97"/>
        <v>1501</v>
      </c>
      <c r="AL66" s="3">
        <f t="shared" si="97"/>
        <v>0</v>
      </c>
      <c r="AM66" s="3">
        <f t="shared" si="97"/>
        <v>0</v>
      </c>
      <c r="AN66" s="3">
        <f t="shared" si="97"/>
        <v>0</v>
      </c>
      <c r="AO66" s="3">
        <f t="shared" si="97"/>
        <v>0</v>
      </c>
      <c r="AP66" s="3">
        <f t="shared" si="97"/>
        <v>14459</v>
      </c>
      <c r="AQ66" s="3">
        <f t="shared" si="97"/>
        <v>0</v>
      </c>
      <c r="AR66" s="3">
        <f t="shared" si="97"/>
        <v>0</v>
      </c>
      <c r="AS66" s="3">
        <f t="shared" si="97"/>
        <v>14398</v>
      </c>
      <c r="AT66" s="3">
        <f t="shared" si="97"/>
        <v>0</v>
      </c>
      <c r="AU66" s="3">
        <f t="shared" si="97"/>
        <v>0</v>
      </c>
      <c r="AV66" s="3">
        <f t="shared" si="97"/>
        <v>60.503</v>
      </c>
      <c r="AW66" s="3">
        <f t="shared" si="97"/>
        <v>0</v>
      </c>
      <c r="AX66" s="3">
        <f t="shared" si="97"/>
        <v>0</v>
      </c>
      <c r="AY66" s="3">
        <f t="shared" si="97"/>
        <v>60.503</v>
      </c>
      <c r="AZ66" s="3">
        <f t="shared" si="97"/>
        <v>0</v>
      </c>
      <c r="BA66" s="3">
        <f t="shared" si="97"/>
        <v>0</v>
      </c>
      <c r="BB66" s="3">
        <f t="shared" si="97"/>
        <v>11518</v>
      </c>
      <c r="BC66" s="3">
        <f t="shared" si="97"/>
        <v>2518</v>
      </c>
      <c r="BD66" s="3">
        <f t="shared" si="97"/>
        <v>0</v>
      </c>
      <c r="BE66" s="3">
        <f t="shared" si="97"/>
        <v>11518</v>
      </c>
      <c r="BF66" s="3">
        <f t="shared" si="97"/>
        <v>2518</v>
      </c>
      <c r="BG66" s="3"/>
      <c r="BH66" s="3">
        <f t="shared" si="97"/>
        <v>32977</v>
      </c>
      <c r="BI66" s="3">
        <f t="shared" si="97"/>
        <v>9518</v>
      </c>
      <c r="BJ66" s="3">
        <f t="shared" si="97"/>
        <v>0</v>
      </c>
      <c r="BK66" s="3">
        <f t="shared" si="97"/>
        <v>43727</v>
      </c>
      <c r="BL66" s="3">
        <f t="shared" si="97"/>
        <v>10482</v>
      </c>
      <c r="BM66" s="3">
        <f t="shared" si="97"/>
        <v>0</v>
      </c>
      <c r="BN66" s="3">
        <f t="shared" si="97"/>
        <v>27044</v>
      </c>
      <c r="BO66" s="3">
        <f t="shared" si="97"/>
        <v>5482</v>
      </c>
      <c r="BP66" s="3">
        <f t="shared" si="97"/>
        <v>39320</v>
      </c>
      <c r="BQ66" s="3">
        <f t="shared" si="97"/>
        <v>27044</v>
      </c>
      <c r="BR66" s="3">
        <f t="shared" si="97"/>
        <v>5482</v>
      </c>
      <c r="BS66" s="3">
        <f t="shared" si="97"/>
        <v>0</v>
      </c>
      <c r="BT66" s="3">
        <f t="shared" si="97"/>
        <v>13250</v>
      </c>
      <c r="BU66" s="3">
        <f aca="true" t="shared" si="98" ref="BP66:BY67">BU67</f>
        <v>5000</v>
      </c>
      <c r="BV66" s="3">
        <f t="shared" si="98"/>
        <v>0</v>
      </c>
      <c r="BW66" s="3">
        <f t="shared" si="98"/>
        <v>13250</v>
      </c>
      <c r="BX66" s="3">
        <f t="shared" si="98"/>
        <v>5000</v>
      </c>
      <c r="BY66" s="3">
        <f t="shared" si="98"/>
        <v>0</v>
      </c>
      <c r="BZ66" s="3"/>
    </row>
    <row r="67" spans="1:78" ht="36.75" customHeight="1" outlineLevel="1">
      <c r="A67" s="64"/>
      <c r="B67" s="55" t="s">
        <v>33</v>
      </c>
      <c r="C67" s="56"/>
      <c r="D67" s="31"/>
      <c r="E67" s="58"/>
      <c r="F67" s="90"/>
      <c r="G67" s="3">
        <f>G68</f>
        <v>179176</v>
      </c>
      <c r="H67" s="3">
        <f t="shared" si="95"/>
        <v>151292.8</v>
      </c>
      <c r="I67" s="3">
        <f t="shared" si="95"/>
        <v>72372</v>
      </c>
      <c r="J67" s="3">
        <f t="shared" si="95"/>
        <v>69872</v>
      </c>
      <c r="K67" s="3">
        <f t="shared" si="95"/>
        <v>63746</v>
      </c>
      <c r="L67" s="3">
        <f t="shared" si="95"/>
        <v>61246</v>
      </c>
      <c r="M67" s="3">
        <f t="shared" si="95"/>
        <v>7000</v>
      </c>
      <c r="N67" s="3">
        <f t="shared" si="95"/>
        <v>7000</v>
      </c>
      <c r="O67" s="3">
        <f t="shared" si="95"/>
        <v>7000</v>
      </c>
      <c r="P67" s="3">
        <f t="shared" si="95"/>
        <v>0</v>
      </c>
      <c r="Q67" s="3">
        <f t="shared" si="95"/>
        <v>21135</v>
      </c>
      <c r="R67" s="3">
        <f t="shared" si="95"/>
        <v>21135</v>
      </c>
      <c r="S67" s="3">
        <f t="shared" si="95"/>
        <v>0</v>
      </c>
      <c r="T67" s="3">
        <f t="shared" si="96"/>
        <v>76704</v>
      </c>
      <c r="U67" s="3">
        <f t="shared" si="96"/>
        <v>20000</v>
      </c>
      <c r="V67" s="3">
        <f t="shared" si="96"/>
        <v>0</v>
      </c>
      <c r="W67" s="3">
        <f t="shared" si="96"/>
        <v>0</v>
      </c>
      <c r="X67" s="3">
        <f t="shared" si="96"/>
        <v>0</v>
      </c>
      <c r="Y67" s="3">
        <f t="shared" si="96"/>
        <v>0</v>
      </c>
      <c r="Z67" s="3">
        <f t="shared" si="96"/>
        <v>76704</v>
      </c>
      <c r="AA67" s="3">
        <f t="shared" si="96"/>
        <v>20000</v>
      </c>
      <c r="AB67" s="3">
        <f t="shared" si="96"/>
        <v>0</v>
      </c>
      <c r="AC67" s="65"/>
      <c r="AD67" s="3">
        <f t="shared" si="97"/>
        <v>7000</v>
      </c>
      <c r="AE67" s="3">
        <f t="shared" si="97"/>
        <v>7000</v>
      </c>
      <c r="AF67" s="3">
        <f t="shared" si="97"/>
        <v>0</v>
      </c>
      <c r="AG67" s="3">
        <f t="shared" si="97"/>
        <v>5499.243</v>
      </c>
      <c r="AH67" s="3">
        <f t="shared" si="97"/>
        <v>5499.243</v>
      </c>
      <c r="AI67" s="3">
        <f t="shared" si="97"/>
        <v>0</v>
      </c>
      <c r="AJ67" s="3">
        <f t="shared" si="97"/>
        <v>1501</v>
      </c>
      <c r="AK67" s="3">
        <f t="shared" si="97"/>
        <v>1501</v>
      </c>
      <c r="AL67" s="3">
        <f t="shared" si="97"/>
        <v>0</v>
      </c>
      <c r="AM67" s="3">
        <f t="shared" si="97"/>
        <v>0</v>
      </c>
      <c r="AN67" s="3">
        <f t="shared" si="97"/>
        <v>0</v>
      </c>
      <c r="AO67" s="3">
        <f t="shared" si="97"/>
        <v>0</v>
      </c>
      <c r="AP67" s="3">
        <f t="shared" si="97"/>
        <v>14459</v>
      </c>
      <c r="AQ67" s="3">
        <f t="shared" si="97"/>
        <v>0</v>
      </c>
      <c r="AR67" s="3">
        <f t="shared" si="97"/>
        <v>0</v>
      </c>
      <c r="AS67" s="3">
        <f t="shared" si="97"/>
        <v>14398</v>
      </c>
      <c r="AT67" s="3">
        <f t="shared" si="97"/>
        <v>0</v>
      </c>
      <c r="AU67" s="3">
        <f t="shared" si="97"/>
        <v>0</v>
      </c>
      <c r="AV67" s="7">
        <f t="shared" si="97"/>
        <v>60.503</v>
      </c>
      <c r="AW67" s="3">
        <f t="shared" si="97"/>
        <v>0</v>
      </c>
      <c r="AX67" s="3">
        <f t="shared" si="97"/>
        <v>0</v>
      </c>
      <c r="AY67" s="7">
        <f t="shared" si="97"/>
        <v>60.503</v>
      </c>
      <c r="AZ67" s="3">
        <f t="shared" si="97"/>
        <v>0</v>
      </c>
      <c r="BA67" s="3">
        <f t="shared" si="97"/>
        <v>0</v>
      </c>
      <c r="BB67" s="3">
        <f t="shared" si="97"/>
        <v>11518</v>
      </c>
      <c r="BC67" s="3">
        <f t="shared" si="97"/>
        <v>2518</v>
      </c>
      <c r="BD67" s="3">
        <f t="shared" si="97"/>
        <v>0</v>
      </c>
      <c r="BE67" s="3">
        <f t="shared" si="97"/>
        <v>11518</v>
      </c>
      <c r="BF67" s="3">
        <f t="shared" si="97"/>
        <v>2518</v>
      </c>
      <c r="BG67" s="3">
        <f t="shared" si="97"/>
        <v>0</v>
      </c>
      <c r="BH67" s="3">
        <f t="shared" si="97"/>
        <v>32977</v>
      </c>
      <c r="BI67" s="3">
        <f t="shared" si="97"/>
        <v>9518</v>
      </c>
      <c r="BJ67" s="3">
        <f t="shared" si="97"/>
        <v>0</v>
      </c>
      <c r="BK67" s="3">
        <f t="shared" si="97"/>
        <v>43727</v>
      </c>
      <c r="BL67" s="3">
        <f t="shared" si="97"/>
        <v>10482</v>
      </c>
      <c r="BM67" s="3">
        <f t="shared" si="97"/>
        <v>0</v>
      </c>
      <c r="BN67" s="3">
        <f t="shared" si="97"/>
        <v>27044</v>
      </c>
      <c r="BO67" s="3">
        <f t="shared" si="97"/>
        <v>5482</v>
      </c>
      <c r="BP67" s="3">
        <f t="shared" si="98"/>
        <v>39320</v>
      </c>
      <c r="BQ67" s="3">
        <f t="shared" si="98"/>
        <v>27044</v>
      </c>
      <c r="BR67" s="3">
        <f t="shared" si="98"/>
        <v>5482</v>
      </c>
      <c r="BS67" s="3">
        <f t="shared" si="98"/>
        <v>0</v>
      </c>
      <c r="BT67" s="3">
        <f t="shared" si="98"/>
        <v>13250</v>
      </c>
      <c r="BU67" s="3">
        <f t="shared" si="98"/>
        <v>5000</v>
      </c>
      <c r="BV67" s="3">
        <f t="shared" si="98"/>
        <v>0</v>
      </c>
      <c r="BW67" s="3">
        <f t="shared" si="98"/>
        <v>13250</v>
      </c>
      <c r="BX67" s="3">
        <f t="shared" si="98"/>
        <v>5000</v>
      </c>
      <c r="BY67" s="3">
        <f t="shared" si="98"/>
        <v>0</v>
      </c>
      <c r="BZ67" s="48"/>
    </row>
    <row r="68" spans="1:78" ht="30.75" customHeight="1" outlineLevel="1">
      <c r="A68" s="64"/>
      <c r="B68" s="91" t="s">
        <v>150</v>
      </c>
      <c r="C68" s="56"/>
      <c r="D68" s="31"/>
      <c r="E68" s="58"/>
      <c r="F68" s="90"/>
      <c r="G68" s="3">
        <f>SUM(G69:G72)</f>
        <v>179176</v>
      </c>
      <c r="H68" s="3">
        <f aca="true" t="shared" si="99" ref="H68:S68">SUM(H69:H72)</f>
        <v>151292.8</v>
      </c>
      <c r="I68" s="3">
        <f t="shared" si="99"/>
        <v>72372</v>
      </c>
      <c r="J68" s="3">
        <f t="shared" si="99"/>
        <v>69872</v>
      </c>
      <c r="K68" s="3">
        <f t="shared" si="99"/>
        <v>63746</v>
      </c>
      <c r="L68" s="3">
        <f t="shared" si="99"/>
        <v>61246</v>
      </c>
      <c r="M68" s="3">
        <f t="shared" si="99"/>
        <v>7000</v>
      </c>
      <c r="N68" s="3">
        <f t="shared" si="99"/>
        <v>7000</v>
      </c>
      <c r="O68" s="3">
        <f t="shared" si="99"/>
        <v>7000</v>
      </c>
      <c r="P68" s="3">
        <f t="shared" si="99"/>
        <v>0</v>
      </c>
      <c r="Q68" s="3">
        <f t="shared" si="99"/>
        <v>21135</v>
      </c>
      <c r="R68" s="3">
        <f t="shared" si="99"/>
        <v>21135</v>
      </c>
      <c r="S68" s="3">
        <f t="shared" si="99"/>
        <v>0</v>
      </c>
      <c r="T68" s="3">
        <f>SUM(T69:T72)</f>
        <v>76704</v>
      </c>
      <c r="U68" s="3">
        <f>SUM(U69:U72)</f>
        <v>20000</v>
      </c>
      <c r="V68" s="3">
        <f aca="true" t="shared" si="100" ref="V68:AB68">SUM(V69:V72)</f>
        <v>0</v>
      </c>
      <c r="W68" s="3">
        <f t="shared" si="100"/>
        <v>0</v>
      </c>
      <c r="X68" s="3">
        <f t="shared" si="100"/>
        <v>0</v>
      </c>
      <c r="Y68" s="3">
        <f t="shared" si="100"/>
        <v>0</v>
      </c>
      <c r="Z68" s="3">
        <f t="shared" si="100"/>
        <v>76704</v>
      </c>
      <c r="AA68" s="3">
        <f t="shared" si="100"/>
        <v>20000</v>
      </c>
      <c r="AB68" s="3">
        <f t="shared" si="100"/>
        <v>0</v>
      </c>
      <c r="AC68" s="65"/>
      <c r="AD68" s="3">
        <f>SUM(AD69:AD72)</f>
        <v>7000</v>
      </c>
      <c r="AE68" s="3">
        <f>SUM(AE69:AE72)</f>
        <v>7000</v>
      </c>
      <c r="AF68" s="3">
        <f aca="true" t="shared" si="101" ref="AF68:AO68">SUM(AF69:AF72)</f>
        <v>0</v>
      </c>
      <c r="AG68" s="3">
        <f t="shared" si="101"/>
        <v>5499.243</v>
      </c>
      <c r="AH68" s="3">
        <f t="shared" si="101"/>
        <v>5499.243</v>
      </c>
      <c r="AI68" s="3">
        <f t="shared" si="101"/>
        <v>0</v>
      </c>
      <c r="AJ68" s="3">
        <f t="shared" si="101"/>
        <v>1501</v>
      </c>
      <c r="AK68" s="3">
        <f t="shared" si="101"/>
        <v>1501</v>
      </c>
      <c r="AL68" s="3">
        <f t="shared" si="101"/>
        <v>0</v>
      </c>
      <c r="AM68" s="3"/>
      <c r="AN68" s="3">
        <f t="shared" si="101"/>
        <v>0</v>
      </c>
      <c r="AO68" s="3">
        <f t="shared" si="101"/>
        <v>0</v>
      </c>
      <c r="AP68" s="3">
        <f>SUM(AP69:AP72)</f>
        <v>14459</v>
      </c>
      <c r="AQ68" s="3">
        <f aca="true" t="shared" si="102" ref="AQ68:BA68">SUM(AQ69:AQ72)</f>
        <v>0</v>
      </c>
      <c r="AR68" s="3">
        <f t="shared" si="102"/>
        <v>0</v>
      </c>
      <c r="AS68" s="3">
        <f t="shared" si="102"/>
        <v>14398</v>
      </c>
      <c r="AT68" s="3">
        <f t="shared" si="102"/>
        <v>0</v>
      </c>
      <c r="AU68" s="3">
        <f t="shared" si="102"/>
        <v>0</v>
      </c>
      <c r="AV68" s="7">
        <f t="shared" si="102"/>
        <v>60.503</v>
      </c>
      <c r="AW68" s="3">
        <f t="shared" si="102"/>
        <v>0</v>
      </c>
      <c r="AX68" s="3">
        <f t="shared" si="102"/>
        <v>0</v>
      </c>
      <c r="AY68" s="7">
        <f t="shared" si="102"/>
        <v>60.503</v>
      </c>
      <c r="AZ68" s="3">
        <f t="shared" si="102"/>
        <v>0</v>
      </c>
      <c r="BA68" s="3">
        <f t="shared" si="102"/>
        <v>0</v>
      </c>
      <c r="BB68" s="3">
        <f aca="true" t="shared" si="103" ref="BB68:BM68">SUM(BB69:BB72)</f>
        <v>11518</v>
      </c>
      <c r="BC68" s="3">
        <f t="shared" si="103"/>
        <v>2518</v>
      </c>
      <c r="BD68" s="3">
        <f>SUM(BD69:BD72)</f>
        <v>0</v>
      </c>
      <c r="BE68" s="3">
        <f>SUM(BE69:BE72)</f>
        <v>11518</v>
      </c>
      <c r="BF68" s="3">
        <f>SUM(BF69:BF72)</f>
        <v>2518</v>
      </c>
      <c r="BG68" s="3">
        <f>SUM(BG69:BG72)</f>
        <v>0</v>
      </c>
      <c r="BH68" s="3">
        <f t="shared" si="103"/>
        <v>32977</v>
      </c>
      <c r="BI68" s="3">
        <f t="shared" si="103"/>
        <v>9518</v>
      </c>
      <c r="BJ68" s="3">
        <f t="shared" si="103"/>
        <v>0</v>
      </c>
      <c r="BK68" s="3">
        <f t="shared" si="103"/>
        <v>43727</v>
      </c>
      <c r="BL68" s="3">
        <f t="shared" si="103"/>
        <v>10482</v>
      </c>
      <c r="BM68" s="3">
        <f t="shared" si="103"/>
        <v>0</v>
      </c>
      <c r="BN68" s="3">
        <f>SUM(BN69:BN72)</f>
        <v>27044</v>
      </c>
      <c r="BO68" s="3">
        <f>SUM(BO69:BO72)</f>
        <v>5482</v>
      </c>
      <c r="BP68" s="3">
        <f aca="true" t="shared" si="104" ref="BP68:BY68">SUM(BP69:BP72)</f>
        <v>39320</v>
      </c>
      <c r="BQ68" s="3">
        <f t="shared" si="104"/>
        <v>27044</v>
      </c>
      <c r="BR68" s="3">
        <f t="shared" si="104"/>
        <v>5482</v>
      </c>
      <c r="BS68" s="3">
        <f t="shared" si="104"/>
        <v>0</v>
      </c>
      <c r="BT68" s="3">
        <f t="shared" si="104"/>
        <v>13250</v>
      </c>
      <c r="BU68" s="3">
        <f t="shared" si="104"/>
        <v>5000</v>
      </c>
      <c r="BV68" s="3">
        <f t="shared" si="104"/>
        <v>0</v>
      </c>
      <c r="BW68" s="3">
        <f t="shared" si="104"/>
        <v>13250</v>
      </c>
      <c r="BX68" s="3">
        <f t="shared" si="104"/>
        <v>5000</v>
      </c>
      <c r="BY68" s="3">
        <f t="shared" si="104"/>
        <v>0</v>
      </c>
      <c r="BZ68" s="48"/>
    </row>
    <row r="69" spans="1:78" ht="112.5" outlineLevel="1">
      <c r="A69" s="28">
        <v>1</v>
      </c>
      <c r="B69" s="70" t="s">
        <v>151</v>
      </c>
      <c r="C69" s="28" t="s">
        <v>152</v>
      </c>
      <c r="D69" s="28" t="s">
        <v>153</v>
      </c>
      <c r="E69" s="28" t="s">
        <v>31</v>
      </c>
      <c r="F69" s="92" t="s">
        <v>154</v>
      </c>
      <c r="G69" s="38">
        <v>52000</v>
      </c>
      <c r="H69" s="2">
        <v>46800</v>
      </c>
      <c r="I69" s="2">
        <v>40327</v>
      </c>
      <c r="J69" s="2">
        <v>40327</v>
      </c>
      <c r="K69" s="2">
        <v>40327</v>
      </c>
      <c r="L69" s="2">
        <v>40327</v>
      </c>
      <c r="M69" s="2">
        <v>937</v>
      </c>
      <c r="N69" s="2">
        <v>937</v>
      </c>
      <c r="O69" s="2">
        <v>937</v>
      </c>
      <c r="P69" s="2"/>
      <c r="Q69" s="2"/>
      <c r="R69" s="2"/>
      <c r="S69" s="2"/>
      <c r="T69" s="2">
        <v>3455</v>
      </c>
      <c r="U69" s="2">
        <v>3455</v>
      </c>
      <c r="V69" s="2"/>
      <c r="W69" s="2"/>
      <c r="X69" s="2"/>
      <c r="Y69" s="2"/>
      <c r="Z69" s="2">
        <f>T69+W69</f>
        <v>3455</v>
      </c>
      <c r="AA69" s="2">
        <f>U69</f>
        <v>3455</v>
      </c>
      <c r="AB69" s="2">
        <f>V69+Y69</f>
        <v>0</v>
      </c>
      <c r="AC69" s="28"/>
      <c r="AD69" s="2">
        <v>937</v>
      </c>
      <c r="AE69" s="2">
        <f>AD69</f>
        <v>937</v>
      </c>
      <c r="AF69" s="2"/>
      <c r="AG69" s="2">
        <v>155</v>
      </c>
      <c r="AH69" s="2">
        <v>155</v>
      </c>
      <c r="AI69" s="2"/>
      <c r="AJ69" s="2">
        <v>782</v>
      </c>
      <c r="AK69" s="2">
        <v>782</v>
      </c>
      <c r="AL69" s="2"/>
      <c r="AM69" s="2"/>
      <c r="AN69" s="2"/>
      <c r="AO69" s="2"/>
      <c r="AP69" s="2"/>
      <c r="AQ69" s="2"/>
      <c r="AR69" s="2"/>
      <c r="AS69" s="2"/>
      <c r="AT69" s="2"/>
      <c r="AU69" s="2"/>
      <c r="AV69" s="2"/>
      <c r="AW69" s="2"/>
      <c r="AX69" s="2"/>
      <c r="AY69" s="2"/>
      <c r="AZ69" s="2"/>
      <c r="BA69" s="2"/>
      <c r="BB69" s="2">
        <f>T69-AD69</f>
        <v>2518</v>
      </c>
      <c r="BC69" s="2">
        <f>BB69</f>
        <v>2518</v>
      </c>
      <c r="BD69" s="2"/>
      <c r="BE69" s="2">
        <v>2518</v>
      </c>
      <c r="BF69" s="2">
        <f>BE69</f>
        <v>2518</v>
      </c>
      <c r="BG69" s="2"/>
      <c r="BH69" s="2">
        <f aca="true" t="shared" si="105" ref="BH69:BJ72">AD69+AP69+BB69</f>
        <v>3455</v>
      </c>
      <c r="BI69" s="2">
        <f t="shared" si="105"/>
        <v>3455</v>
      </c>
      <c r="BJ69" s="2">
        <f t="shared" si="105"/>
        <v>0</v>
      </c>
      <c r="BK69" s="2">
        <f aca="true" t="shared" si="106" ref="BK69:BM72">Z69-BH69</f>
        <v>0</v>
      </c>
      <c r="BL69" s="2">
        <f t="shared" si="106"/>
        <v>0</v>
      </c>
      <c r="BM69" s="2">
        <f t="shared" si="106"/>
        <v>0</v>
      </c>
      <c r="BN69" s="2"/>
      <c r="BO69" s="2"/>
      <c r="BP69" s="48"/>
      <c r="BQ69" s="48"/>
      <c r="BR69" s="48"/>
      <c r="BS69" s="48"/>
      <c r="BT69" s="2">
        <f>BN69</f>
        <v>0</v>
      </c>
      <c r="BU69" s="2">
        <f>BO69</f>
        <v>0</v>
      </c>
      <c r="BV69" s="48"/>
      <c r="BW69" s="48"/>
      <c r="BX69" s="48"/>
      <c r="BY69" s="48"/>
      <c r="BZ69" s="48"/>
    </row>
    <row r="70" spans="1:78" ht="112.5" outlineLevel="1">
      <c r="A70" s="28">
        <v>2</v>
      </c>
      <c r="B70" s="70" t="s">
        <v>155</v>
      </c>
      <c r="C70" s="28" t="s">
        <v>152</v>
      </c>
      <c r="D70" s="28" t="s">
        <v>156</v>
      </c>
      <c r="E70" s="28" t="s">
        <v>72</v>
      </c>
      <c r="F70" s="92" t="s">
        <v>157</v>
      </c>
      <c r="G70" s="38">
        <v>40000</v>
      </c>
      <c r="H70" s="2">
        <v>36000</v>
      </c>
      <c r="I70" s="2">
        <v>19545</v>
      </c>
      <c r="J70" s="2">
        <v>19545</v>
      </c>
      <c r="K70" s="2">
        <v>15919</v>
      </c>
      <c r="L70" s="2">
        <v>15919</v>
      </c>
      <c r="M70" s="2">
        <v>6063</v>
      </c>
      <c r="N70" s="2">
        <v>6063</v>
      </c>
      <c r="O70" s="2">
        <v>6063</v>
      </c>
      <c r="P70" s="2"/>
      <c r="Q70" s="2">
        <v>6792</v>
      </c>
      <c r="R70" s="2">
        <v>6792</v>
      </c>
      <c r="S70" s="2"/>
      <c r="T70" s="2">
        <v>12855</v>
      </c>
      <c r="U70" s="2">
        <v>6545</v>
      </c>
      <c r="V70" s="2"/>
      <c r="W70" s="2"/>
      <c r="X70" s="2"/>
      <c r="Y70" s="2"/>
      <c r="Z70" s="2">
        <f>T70+W70</f>
        <v>12855</v>
      </c>
      <c r="AA70" s="2">
        <f>U70</f>
        <v>6545</v>
      </c>
      <c r="AB70" s="2">
        <f>V70+Y70</f>
        <v>0</v>
      </c>
      <c r="AC70" s="71"/>
      <c r="AD70" s="2">
        <v>6063</v>
      </c>
      <c r="AE70" s="2">
        <v>6063</v>
      </c>
      <c r="AF70" s="2"/>
      <c r="AG70" s="2">
        <v>5344.243</v>
      </c>
      <c r="AH70" s="2">
        <v>5344.243</v>
      </c>
      <c r="AI70" s="2"/>
      <c r="AJ70" s="2">
        <v>719</v>
      </c>
      <c r="AK70" s="2">
        <v>719</v>
      </c>
      <c r="AL70" s="2"/>
      <c r="AM70" s="2"/>
      <c r="AN70" s="2"/>
      <c r="AO70" s="2"/>
      <c r="AP70" s="2">
        <v>4877</v>
      </c>
      <c r="AQ70" s="2"/>
      <c r="AR70" s="2"/>
      <c r="AS70" s="2">
        <v>4817</v>
      </c>
      <c r="AT70" s="2"/>
      <c r="AU70" s="2"/>
      <c r="AV70" s="93">
        <v>59.618</v>
      </c>
      <c r="AW70" s="2"/>
      <c r="AX70" s="2"/>
      <c r="AY70" s="93">
        <v>59.618</v>
      </c>
      <c r="AZ70" s="2"/>
      <c r="BA70" s="2"/>
      <c r="BB70" s="2"/>
      <c r="BC70" s="2"/>
      <c r="BD70" s="2"/>
      <c r="BE70" s="2"/>
      <c r="BF70" s="2"/>
      <c r="BG70" s="2"/>
      <c r="BH70" s="2">
        <f t="shared" si="105"/>
        <v>10940</v>
      </c>
      <c r="BI70" s="2">
        <f t="shared" si="105"/>
        <v>6063</v>
      </c>
      <c r="BJ70" s="2">
        <f t="shared" si="105"/>
        <v>0</v>
      </c>
      <c r="BK70" s="2">
        <f t="shared" si="106"/>
        <v>1915</v>
      </c>
      <c r="BL70" s="2">
        <f t="shared" si="106"/>
        <v>482</v>
      </c>
      <c r="BM70" s="2">
        <f t="shared" si="106"/>
        <v>0</v>
      </c>
      <c r="BN70" s="2">
        <f>BL70</f>
        <v>482</v>
      </c>
      <c r="BO70" s="2">
        <f>BN70</f>
        <v>482</v>
      </c>
      <c r="BP70" s="48"/>
      <c r="BQ70" s="2">
        <f aca="true" t="shared" si="107" ref="BQ70:BR72">BN70</f>
        <v>482</v>
      </c>
      <c r="BR70" s="2">
        <f t="shared" si="107"/>
        <v>482</v>
      </c>
      <c r="BS70" s="282"/>
      <c r="BT70" s="48"/>
      <c r="BU70" s="48"/>
      <c r="BV70" s="48"/>
      <c r="BW70" s="49"/>
      <c r="BX70" s="48"/>
      <c r="BY70" s="48"/>
      <c r="BZ70" s="32" t="s">
        <v>384</v>
      </c>
    </row>
    <row r="71" spans="1:78" ht="56.25" outlineLevel="1">
      <c r="A71" s="28">
        <v>3</v>
      </c>
      <c r="B71" s="70" t="s">
        <v>158</v>
      </c>
      <c r="C71" s="28" t="s">
        <v>159</v>
      </c>
      <c r="D71" s="28" t="s">
        <v>160</v>
      </c>
      <c r="E71" s="28" t="s">
        <v>66</v>
      </c>
      <c r="F71" s="94" t="s">
        <v>215</v>
      </c>
      <c r="G71" s="38">
        <v>39992</v>
      </c>
      <c r="H71" s="2">
        <v>35992.8</v>
      </c>
      <c r="I71" s="2">
        <v>7500</v>
      </c>
      <c r="J71" s="2">
        <v>5000</v>
      </c>
      <c r="K71" s="2">
        <v>7500</v>
      </c>
      <c r="L71" s="2">
        <v>5000</v>
      </c>
      <c r="M71" s="2"/>
      <c r="N71" s="2"/>
      <c r="O71" s="2"/>
      <c r="P71" s="2"/>
      <c r="Q71" s="2">
        <v>7000</v>
      </c>
      <c r="R71" s="2">
        <v>7000</v>
      </c>
      <c r="S71" s="2"/>
      <c r="T71" s="2">
        <v>27894</v>
      </c>
      <c r="U71" s="2">
        <v>5000</v>
      </c>
      <c r="V71" s="2"/>
      <c r="W71" s="2"/>
      <c r="X71" s="2"/>
      <c r="Y71" s="2"/>
      <c r="Z71" s="2">
        <f>T71+W71</f>
        <v>27894</v>
      </c>
      <c r="AA71" s="2">
        <f>U71</f>
        <v>5000</v>
      </c>
      <c r="AB71" s="2">
        <f>V71+Y71</f>
        <v>0</v>
      </c>
      <c r="AC71" s="71"/>
      <c r="AD71" s="2"/>
      <c r="AE71" s="2"/>
      <c r="AF71" s="2"/>
      <c r="AG71" s="2"/>
      <c r="AH71" s="2"/>
      <c r="AI71" s="2"/>
      <c r="AJ71" s="2"/>
      <c r="AK71" s="2"/>
      <c r="AL71" s="2"/>
      <c r="AM71" s="2"/>
      <c r="AN71" s="2"/>
      <c r="AO71" s="2"/>
      <c r="AP71" s="2">
        <v>9582</v>
      </c>
      <c r="AQ71" s="2"/>
      <c r="AR71" s="2"/>
      <c r="AS71" s="2">
        <v>9581</v>
      </c>
      <c r="AT71" s="2"/>
      <c r="AU71" s="2"/>
      <c r="AV71" s="93">
        <v>0.885</v>
      </c>
      <c r="AW71" s="2"/>
      <c r="AX71" s="2"/>
      <c r="AY71" s="93">
        <v>0.885</v>
      </c>
      <c r="AZ71" s="2"/>
      <c r="BA71" s="2"/>
      <c r="BB71" s="2">
        <v>5000</v>
      </c>
      <c r="BC71" s="2"/>
      <c r="BD71" s="2"/>
      <c r="BE71" s="2">
        <v>5000</v>
      </c>
      <c r="BF71" s="2"/>
      <c r="BG71" s="2"/>
      <c r="BH71" s="2">
        <f t="shared" si="105"/>
        <v>14582</v>
      </c>
      <c r="BI71" s="2">
        <f t="shared" si="105"/>
        <v>0</v>
      </c>
      <c r="BJ71" s="2">
        <f t="shared" si="105"/>
        <v>0</v>
      </c>
      <c r="BK71" s="2">
        <f t="shared" si="106"/>
        <v>13312</v>
      </c>
      <c r="BL71" s="2">
        <f t="shared" si="106"/>
        <v>5000</v>
      </c>
      <c r="BM71" s="2">
        <f t="shared" si="106"/>
        <v>0</v>
      </c>
      <c r="BN71" s="2">
        <f>BK71</f>
        <v>13312</v>
      </c>
      <c r="BO71" s="2">
        <f>BL71</f>
        <v>5000</v>
      </c>
      <c r="BP71" s="2">
        <v>39320</v>
      </c>
      <c r="BQ71" s="2">
        <f t="shared" si="107"/>
        <v>13312</v>
      </c>
      <c r="BR71" s="2">
        <f t="shared" si="107"/>
        <v>5000</v>
      </c>
      <c r="BS71" s="48"/>
      <c r="BT71" s="2"/>
      <c r="BU71" s="2"/>
      <c r="BV71" s="48"/>
      <c r="BW71" s="48"/>
      <c r="BX71" s="48"/>
      <c r="BY71" s="48"/>
      <c r="BZ71" s="48"/>
    </row>
    <row r="72" spans="1:78" ht="93.75" outlineLevel="1">
      <c r="A72" s="28">
        <v>4</v>
      </c>
      <c r="B72" s="70" t="s">
        <v>161</v>
      </c>
      <c r="C72" s="28" t="s">
        <v>162</v>
      </c>
      <c r="D72" s="28" t="s">
        <v>163</v>
      </c>
      <c r="E72" s="28" t="s">
        <v>66</v>
      </c>
      <c r="F72" s="94" t="s">
        <v>216</v>
      </c>
      <c r="G72" s="38">
        <v>47184</v>
      </c>
      <c r="H72" s="2">
        <v>32500</v>
      </c>
      <c r="I72" s="2">
        <v>5000</v>
      </c>
      <c r="J72" s="2">
        <v>5000</v>
      </c>
      <c r="K72" s="2"/>
      <c r="L72" s="2"/>
      <c r="M72" s="2"/>
      <c r="N72" s="2"/>
      <c r="O72" s="2"/>
      <c r="P72" s="2"/>
      <c r="Q72" s="2">
        <v>7343</v>
      </c>
      <c r="R72" s="2">
        <v>7343</v>
      </c>
      <c r="S72" s="2"/>
      <c r="T72" s="2">
        <v>32500</v>
      </c>
      <c r="U72" s="2">
        <v>5000</v>
      </c>
      <c r="V72" s="2"/>
      <c r="W72" s="2"/>
      <c r="X72" s="2"/>
      <c r="Y72" s="2"/>
      <c r="Z72" s="2">
        <f>T72+W72</f>
        <v>32500</v>
      </c>
      <c r="AA72" s="2">
        <f>U72</f>
        <v>5000</v>
      </c>
      <c r="AB72" s="2">
        <f>V72+Y72</f>
        <v>0</v>
      </c>
      <c r="AC72" s="28"/>
      <c r="AD72" s="2"/>
      <c r="AE72" s="2"/>
      <c r="AF72" s="2"/>
      <c r="AG72" s="2"/>
      <c r="AH72" s="2"/>
      <c r="AI72" s="2"/>
      <c r="AJ72" s="2"/>
      <c r="AK72" s="2"/>
      <c r="AL72" s="2"/>
      <c r="AM72" s="2"/>
      <c r="AN72" s="2"/>
      <c r="AO72" s="2"/>
      <c r="AP72" s="2"/>
      <c r="AQ72" s="2"/>
      <c r="AR72" s="2"/>
      <c r="AS72" s="2"/>
      <c r="AT72" s="2"/>
      <c r="AU72" s="2"/>
      <c r="AV72" s="2"/>
      <c r="AW72" s="2"/>
      <c r="AX72" s="2"/>
      <c r="AY72" s="2"/>
      <c r="AZ72" s="2"/>
      <c r="BA72" s="2"/>
      <c r="BB72" s="2">
        <v>4000</v>
      </c>
      <c r="BC72" s="2"/>
      <c r="BD72" s="2"/>
      <c r="BE72" s="2">
        <v>4000</v>
      </c>
      <c r="BF72" s="2"/>
      <c r="BG72" s="2"/>
      <c r="BH72" s="2">
        <f t="shared" si="105"/>
        <v>4000</v>
      </c>
      <c r="BI72" s="2">
        <f t="shared" si="105"/>
        <v>0</v>
      </c>
      <c r="BJ72" s="2">
        <f t="shared" si="105"/>
        <v>0</v>
      </c>
      <c r="BK72" s="2">
        <f t="shared" si="106"/>
        <v>28500</v>
      </c>
      <c r="BL72" s="2">
        <f t="shared" si="106"/>
        <v>5000</v>
      </c>
      <c r="BM72" s="2">
        <f t="shared" si="106"/>
        <v>0</v>
      </c>
      <c r="BN72" s="2">
        <v>13250</v>
      </c>
      <c r="BO72" s="2"/>
      <c r="BP72" s="48"/>
      <c r="BQ72" s="2">
        <f t="shared" si="107"/>
        <v>13250</v>
      </c>
      <c r="BR72" s="2">
        <f t="shared" si="107"/>
        <v>0</v>
      </c>
      <c r="BS72" s="48"/>
      <c r="BT72" s="2">
        <f>BN72</f>
        <v>13250</v>
      </c>
      <c r="BU72" s="2">
        <f>BL72</f>
        <v>5000</v>
      </c>
      <c r="BV72" s="48"/>
      <c r="BW72" s="2">
        <f>BT72</f>
        <v>13250</v>
      </c>
      <c r="BX72" s="2">
        <f>BU72</f>
        <v>5000</v>
      </c>
      <c r="BY72" s="48"/>
      <c r="BZ72" s="48"/>
    </row>
    <row r="73" spans="1:78" ht="39.75" customHeight="1">
      <c r="A73" s="64" t="s">
        <v>202</v>
      </c>
      <c r="B73" s="140" t="s">
        <v>47</v>
      </c>
      <c r="C73" s="56"/>
      <c r="D73" s="56"/>
      <c r="E73" s="56"/>
      <c r="F73" s="88"/>
      <c r="G73" s="3">
        <f>G74</f>
        <v>841000</v>
      </c>
      <c r="H73" s="3">
        <f aca="true" t="shared" si="108" ref="H73:BO74">H74</f>
        <v>714850</v>
      </c>
      <c r="I73" s="3">
        <f t="shared" si="108"/>
        <v>28000</v>
      </c>
      <c r="J73" s="3">
        <f t="shared" si="108"/>
        <v>25000</v>
      </c>
      <c r="K73" s="3">
        <f t="shared" si="108"/>
        <v>0</v>
      </c>
      <c r="L73" s="3">
        <f t="shared" si="108"/>
        <v>0</v>
      </c>
      <c r="M73" s="3">
        <f t="shared" si="108"/>
        <v>30000</v>
      </c>
      <c r="N73" s="3">
        <f t="shared" si="108"/>
        <v>20000</v>
      </c>
      <c r="O73" s="3">
        <f t="shared" si="108"/>
        <v>0</v>
      </c>
      <c r="P73" s="3">
        <f t="shared" si="108"/>
        <v>0</v>
      </c>
      <c r="Q73" s="3">
        <f t="shared" si="108"/>
        <v>24000</v>
      </c>
      <c r="R73" s="3">
        <f t="shared" si="108"/>
        <v>15000</v>
      </c>
      <c r="S73" s="3">
        <f t="shared" si="108"/>
        <v>0</v>
      </c>
      <c r="T73" s="3">
        <f t="shared" si="108"/>
        <v>0</v>
      </c>
      <c r="U73" s="3">
        <f t="shared" si="108"/>
        <v>0</v>
      </c>
      <c r="V73" s="3">
        <f t="shared" si="108"/>
        <v>0</v>
      </c>
      <c r="W73" s="3">
        <f t="shared" si="108"/>
        <v>118159</v>
      </c>
      <c r="X73" s="3">
        <f t="shared" si="108"/>
        <v>0</v>
      </c>
      <c r="Y73" s="3">
        <f t="shared" si="108"/>
        <v>0</v>
      </c>
      <c r="Z73" s="3">
        <f t="shared" si="108"/>
        <v>118159</v>
      </c>
      <c r="AA73" s="3">
        <f t="shared" si="108"/>
        <v>0</v>
      </c>
      <c r="AB73" s="3">
        <f t="shared" si="108"/>
        <v>0</v>
      </c>
      <c r="AC73" s="3">
        <f t="shared" si="108"/>
        <v>0</v>
      </c>
      <c r="AD73" s="3">
        <f t="shared" si="108"/>
        <v>20000</v>
      </c>
      <c r="AE73" s="3">
        <f t="shared" si="108"/>
        <v>0</v>
      </c>
      <c r="AF73" s="3">
        <f t="shared" si="108"/>
        <v>0</v>
      </c>
      <c r="AG73" s="3">
        <f t="shared" si="108"/>
        <v>20000</v>
      </c>
      <c r="AH73" s="3">
        <f t="shared" si="108"/>
        <v>0</v>
      </c>
      <c r="AI73" s="3">
        <f t="shared" si="108"/>
        <v>0</v>
      </c>
      <c r="AJ73" s="3">
        <f t="shared" si="108"/>
        <v>0</v>
      </c>
      <c r="AK73" s="3">
        <f t="shared" si="108"/>
        <v>0</v>
      </c>
      <c r="AL73" s="3">
        <f t="shared" si="108"/>
        <v>0</v>
      </c>
      <c r="AM73" s="3">
        <f t="shared" si="108"/>
        <v>0</v>
      </c>
      <c r="AN73" s="3">
        <f t="shared" si="108"/>
        <v>0</v>
      </c>
      <c r="AO73" s="3">
        <f t="shared" si="108"/>
        <v>0</v>
      </c>
      <c r="AP73" s="3">
        <f t="shared" si="108"/>
        <v>15000</v>
      </c>
      <c r="AQ73" s="3">
        <f t="shared" si="108"/>
        <v>0</v>
      </c>
      <c r="AR73" s="3">
        <f t="shared" si="108"/>
        <v>0</v>
      </c>
      <c r="AS73" s="3">
        <f t="shared" si="108"/>
        <v>15000</v>
      </c>
      <c r="AT73" s="3">
        <f t="shared" si="108"/>
        <v>0</v>
      </c>
      <c r="AU73" s="3">
        <f t="shared" si="108"/>
        <v>0</v>
      </c>
      <c r="AV73" s="3">
        <f t="shared" si="108"/>
        <v>0</v>
      </c>
      <c r="AW73" s="3">
        <f t="shared" si="108"/>
        <v>0</v>
      </c>
      <c r="AX73" s="3">
        <f t="shared" si="108"/>
        <v>0</v>
      </c>
      <c r="AY73" s="3">
        <f t="shared" si="108"/>
        <v>0</v>
      </c>
      <c r="AZ73" s="3">
        <f t="shared" si="108"/>
        <v>0</v>
      </c>
      <c r="BA73" s="3">
        <f t="shared" si="108"/>
        <v>0</v>
      </c>
      <c r="BB73" s="3">
        <f t="shared" si="108"/>
        <v>14000</v>
      </c>
      <c r="BC73" s="3">
        <f t="shared" si="108"/>
        <v>0</v>
      </c>
      <c r="BD73" s="3">
        <f t="shared" si="108"/>
        <v>0</v>
      </c>
      <c r="BE73" s="3">
        <f t="shared" si="108"/>
        <v>14000</v>
      </c>
      <c r="BF73" s="3">
        <f t="shared" si="108"/>
        <v>0</v>
      </c>
      <c r="BG73" s="3"/>
      <c r="BH73" s="3">
        <f t="shared" si="108"/>
        <v>49000</v>
      </c>
      <c r="BI73" s="3">
        <f t="shared" si="108"/>
        <v>0</v>
      </c>
      <c r="BJ73" s="3">
        <f t="shared" si="108"/>
        <v>0</v>
      </c>
      <c r="BK73" s="3">
        <f t="shared" si="108"/>
        <v>69159</v>
      </c>
      <c r="BL73" s="3">
        <f t="shared" si="108"/>
        <v>0</v>
      </c>
      <c r="BM73" s="3">
        <f t="shared" si="108"/>
        <v>0</v>
      </c>
      <c r="BN73" s="3">
        <f t="shared" si="108"/>
        <v>18580</v>
      </c>
      <c r="BO73" s="3">
        <f t="shared" si="108"/>
        <v>0</v>
      </c>
      <c r="BP73" s="3">
        <f aca="true" t="shared" si="109" ref="BP73:BY73">BP74</f>
        <v>0</v>
      </c>
      <c r="BQ73" s="3">
        <f t="shared" si="109"/>
        <v>18580</v>
      </c>
      <c r="BR73" s="3">
        <f t="shared" si="109"/>
        <v>0</v>
      </c>
      <c r="BS73" s="3">
        <f t="shared" si="109"/>
        <v>0</v>
      </c>
      <c r="BT73" s="3">
        <f t="shared" si="109"/>
        <v>18580</v>
      </c>
      <c r="BU73" s="3">
        <f t="shared" si="109"/>
        <v>0</v>
      </c>
      <c r="BV73" s="3">
        <f t="shared" si="109"/>
        <v>0</v>
      </c>
      <c r="BW73" s="3">
        <f t="shared" si="109"/>
        <v>18580</v>
      </c>
      <c r="BX73" s="3">
        <f t="shared" si="109"/>
        <v>0</v>
      </c>
      <c r="BY73" s="3">
        <f t="shared" si="109"/>
        <v>0</v>
      </c>
      <c r="BZ73" s="3"/>
    </row>
    <row r="74" spans="1:78" ht="36" customHeight="1" outlineLevel="1">
      <c r="A74" s="67"/>
      <c r="B74" s="95" t="s">
        <v>33</v>
      </c>
      <c r="C74" s="79"/>
      <c r="D74" s="79"/>
      <c r="E74" s="79"/>
      <c r="F74" s="85"/>
      <c r="G74" s="4">
        <f>G75</f>
        <v>841000</v>
      </c>
      <c r="H74" s="4">
        <f aca="true" t="shared" si="110" ref="H74:S74">H75</f>
        <v>714850</v>
      </c>
      <c r="I74" s="4">
        <f t="shared" si="110"/>
        <v>28000</v>
      </c>
      <c r="J74" s="4">
        <f t="shared" si="110"/>
        <v>25000</v>
      </c>
      <c r="K74" s="4">
        <f t="shared" si="110"/>
        <v>0</v>
      </c>
      <c r="L74" s="4">
        <f t="shared" si="110"/>
        <v>0</v>
      </c>
      <c r="M74" s="4">
        <f t="shared" si="110"/>
        <v>30000</v>
      </c>
      <c r="N74" s="4">
        <f t="shared" si="110"/>
        <v>20000</v>
      </c>
      <c r="O74" s="4">
        <f t="shared" si="110"/>
        <v>0</v>
      </c>
      <c r="P74" s="4">
        <f t="shared" si="110"/>
        <v>0</v>
      </c>
      <c r="Q74" s="4">
        <f t="shared" si="110"/>
        <v>24000</v>
      </c>
      <c r="R74" s="4">
        <f t="shared" si="110"/>
        <v>15000</v>
      </c>
      <c r="S74" s="4">
        <f t="shared" si="110"/>
        <v>0</v>
      </c>
      <c r="T74" s="4">
        <f>T75</f>
        <v>0</v>
      </c>
      <c r="U74" s="4"/>
      <c r="V74" s="4"/>
      <c r="W74" s="4">
        <f>W75</f>
        <v>118159</v>
      </c>
      <c r="X74" s="4">
        <f t="shared" si="108"/>
        <v>0</v>
      </c>
      <c r="Y74" s="4">
        <f t="shared" si="108"/>
        <v>0</v>
      </c>
      <c r="Z74" s="4">
        <f t="shared" si="108"/>
        <v>118159</v>
      </c>
      <c r="AA74" s="4">
        <f t="shared" si="108"/>
        <v>0</v>
      </c>
      <c r="AB74" s="4">
        <f t="shared" si="108"/>
        <v>0</v>
      </c>
      <c r="AC74" s="66"/>
      <c r="AD74" s="4">
        <f>AD75</f>
        <v>20000</v>
      </c>
      <c r="AE74" s="4">
        <f t="shared" si="108"/>
        <v>0</v>
      </c>
      <c r="AF74" s="4">
        <f t="shared" si="108"/>
        <v>0</v>
      </c>
      <c r="AG74" s="4">
        <f t="shared" si="108"/>
        <v>20000</v>
      </c>
      <c r="AH74" s="4">
        <f t="shared" si="108"/>
        <v>0</v>
      </c>
      <c r="AI74" s="4">
        <f t="shared" si="108"/>
        <v>0</v>
      </c>
      <c r="AJ74" s="4">
        <f t="shared" si="108"/>
        <v>0</v>
      </c>
      <c r="AK74" s="4">
        <f t="shared" si="108"/>
        <v>0</v>
      </c>
      <c r="AL74" s="4">
        <f t="shared" si="108"/>
        <v>0</v>
      </c>
      <c r="AM74" s="4">
        <f t="shared" si="108"/>
        <v>0</v>
      </c>
      <c r="AN74" s="4">
        <f t="shared" si="108"/>
        <v>0</v>
      </c>
      <c r="AO74" s="4">
        <f t="shared" si="108"/>
        <v>0</v>
      </c>
      <c r="AP74" s="4">
        <f>AP75</f>
        <v>15000</v>
      </c>
      <c r="AQ74" s="4">
        <f t="shared" si="108"/>
        <v>0</v>
      </c>
      <c r="AR74" s="4">
        <f t="shared" si="108"/>
        <v>0</v>
      </c>
      <c r="AS74" s="4">
        <f t="shared" si="108"/>
        <v>15000</v>
      </c>
      <c r="AT74" s="4">
        <f t="shared" si="108"/>
        <v>0</v>
      </c>
      <c r="AU74" s="4">
        <f t="shared" si="108"/>
        <v>0</v>
      </c>
      <c r="AV74" s="4">
        <f t="shared" si="108"/>
        <v>0</v>
      </c>
      <c r="AW74" s="4">
        <f t="shared" si="108"/>
        <v>0</v>
      </c>
      <c r="AX74" s="4">
        <f t="shared" si="108"/>
        <v>0</v>
      </c>
      <c r="AY74" s="4">
        <f t="shared" si="108"/>
        <v>0</v>
      </c>
      <c r="AZ74" s="4">
        <f t="shared" si="108"/>
        <v>0</v>
      </c>
      <c r="BA74" s="4">
        <f t="shared" si="108"/>
        <v>0</v>
      </c>
      <c r="BB74" s="4">
        <f>BB75</f>
        <v>14000</v>
      </c>
      <c r="BC74" s="4">
        <f t="shared" si="108"/>
        <v>0</v>
      </c>
      <c r="BD74" s="4">
        <f t="shared" si="108"/>
        <v>0</v>
      </c>
      <c r="BE74" s="4">
        <f t="shared" si="108"/>
        <v>14000</v>
      </c>
      <c r="BF74" s="4">
        <f t="shared" si="108"/>
        <v>0</v>
      </c>
      <c r="BG74" s="4">
        <f t="shared" si="108"/>
        <v>0</v>
      </c>
      <c r="BH74" s="4">
        <f t="shared" si="108"/>
        <v>49000</v>
      </c>
      <c r="BI74" s="4">
        <f t="shared" si="108"/>
        <v>0</v>
      </c>
      <c r="BJ74" s="4">
        <f t="shared" si="108"/>
        <v>0</v>
      </c>
      <c r="BK74" s="4">
        <f t="shared" si="108"/>
        <v>69159</v>
      </c>
      <c r="BL74" s="4">
        <f t="shared" si="108"/>
        <v>0</v>
      </c>
      <c r="BM74" s="4">
        <f t="shared" si="108"/>
        <v>0</v>
      </c>
      <c r="BN74" s="4">
        <f aca="true" t="shared" si="111" ref="BN74:BY74">BN75</f>
        <v>18580</v>
      </c>
      <c r="BO74" s="4">
        <f t="shared" si="111"/>
        <v>0</v>
      </c>
      <c r="BP74" s="4">
        <f t="shared" si="111"/>
        <v>0</v>
      </c>
      <c r="BQ74" s="4">
        <f t="shared" si="111"/>
        <v>18580</v>
      </c>
      <c r="BR74" s="4">
        <f t="shared" si="111"/>
        <v>0</v>
      </c>
      <c r="BS74" s="4">
        <f t="shared" si="111"/>
        <v>0</v>
      </c>
      <c r="BT74" s="4">
        <f t="shared" si="111"/>
        <v>18580</v>
      </c>
      <c r="BU74" s="4">
        <f t="shared" si="111"/>
        <v>0</v>
      </c>
      <c r="BV74" s="4">
        <f t="shared" si="111"/>
        <v>0</v>
      </c>
      <c r="BW74" s="4">
        <f t="shared" si="111"/>
        <v>18580</v>
      </c>
      <c r="BX74" s="4">
        <f t="shared" si="111"/>
        <v>0</v>
      </c>
      <c r="BY74" s="4">
        <f t="shared" si="111"/>
        <v>0</v>
      </c>
      <c r="BZ74" s="48"/>
    </row>
    <row r="75" spans="1:78" ht="56.25" outlineLevel="1">
      <c r="A75" s="69"/>
      <c r="B75" s="50" t="s">
        <v>164</v>
      </c>
      <c r="C75" s="56" t="s">
        <v>56</v>
      </c>
      <c r="D75" s="56" t="s">
        <v>165</v>
      </c>
      <c r="E75" s="56" t="s">
        <v>166</v>
      </c>
      <c r="F75" s="28" t="s">
        <v>167</v>
      </c>
      <c r="G75" s="2">
        <v>841000</v>
      </c>
      <c r="H75" s="2">
        <v>714850</v>
      </c>
      <c r="I75" s="2">
        <v>28000</v>
      </c>
      <c r="J75" s="2">
        <v>25000</v>
      </c>
      <c r="K75" s="2"/>
      <c r="L75" s="2"/>
      <c r="M75" s="2">
        <v>30000</v>
      </c>
      <c r="N75" s="2">
        <v>20000</v>
      </c>
      <c r="O75" s="2"/>
      <c r="P75" s="2"/>
      <c r="Q75" s="2">
        <v>24000</v>
      </c>
      <c r="R75" s="2">
        <v>15000</v>
      </c>
      <c r="S75" s="2"/>
      <c r="T75" s="2"/>
      <c r="U75" s="2"/>
      <c r="V75" s="2"/>
      <c r="W75" s="2">
        <f>78159+40000</f>
        <v>118159</v>
      </c>
      <c r="X75" s="2"/>
      <c r="Y75" s="2"/>
      <c r="Z75" s="2">
        <f>T75+W75</f>
        <v>118159</v>
      </c>
      <c r="AA75" s="2">
        <f>U75</f>
        <v>0</v>
      </c>
      <c r="AB75" s="2">
        <f>V75+Y75</f>
        <v>0</v>
      </c>
      <c r="AC75" s="83"/>
      <c r="AD75" s="2">
        <v>20000</v>
      </c>
      <c r="AE75" s="2"/>
      <c r="AF75" s="2"/>
      <c r="AG75" s="2">
        <v>20000</v>
      </c>
      <c r="AH75" s="2"/>
      <c r="AI75" s="2"/>
      <c r="AJ75" s="2"/>
      <c r="AK75" s="2"/>
      <c r="AL75" s="2"/>
      <c r="AM75" s="2"/>
      <c r="AN75" s="2"/>
      <c r="AO75" s="2"/>
      <c r="AP75" s="2">
        <v>15000</v>
      </c>
      <c r="AQ75" s="2"/>
      <c r="AR75" s="2"/>
      <c r="AS75" s="2">
        <v>15000</v>
      </c>
      <c r="AT75" s="2"/>
      <c r="AU75" s="2"/>
      <c r="AV75" s="2"/>
      <c r="AW75" s="2"/>
      <c r="AX75" s="2"/>
      <c r="AY75" s="2"/>
      <c r="AZ75" s="2"/>
      <c r="BA75" s="2"/>
      <c r="BB75" s="2">
        <v>14000</v>
      </c>
      <c r="BC75" s="2"/>
      <c r="BD75" s="2"/>
      <c r="BE75" s="2">
        <v>14000</v>
      </c>
      <c r="BF75" s="2"/>
      <c r="BG75" s="2"/>
      <c r="BH75" s="2">
        <f>AD75+AP75+BB75</f>
        <v>49000</v>
      </c>
      <c r="BI75" s="2">
        <f>AE75+AQ75+BC75</f>
        <v>0</v>
      </c>
      <c r="BJ75" s="2">
        <f>AF75+AR75+BD75</f>
        <v>0</v>
      </c>
      <c r="BK75" s="2">
        <f>Z75-BH75</f>
        <v>69159</v>
      </c>
      <c r="BL75" s="2">
        <f>AA75-BI75</f>
        <v>0</v>
      </c>
      <c r="BM75" s="2">
        <f>AB75-BJ75</f>
        <v>0</v>
      </c>
      <c r="BN75" s="2">
        <v>18580</v>
      </c>
      <c r="BO75" s="48"/>
      <c r="BP75" s="48"/>
      <c r="BQ75" s="2">
        <f>BN75</f>
        <v>18580</v>
      </c>
      <c r="BR75" s="48"/>
      <c r="BS75" s="48"/>
      <c r="BT75" s="2">
        <f>BN75</f>
        <v>18580</v>
      </c>
      <c r="BU75" s="48"/>
      <c r="BV75" s="48"/>
      <c r="BW75" s="2">
        <f>BT75</f>
        <v>18580</v>
      </c>
      <c r="BX75" s="48"/>
      <c r="BY75" s="48"/>
      <c r="BZ75" s="48"/>
    </row>
    <row r="76" spans="1:78" ht="111" customHeight="1">
      <c r="A76" s="64" t="s">
        <v>203</v>
      </c>
      <c r="B76" s="107" t="s">
        <v>77</v>
      </c>
      <c r="C76" s="56"/>
      <c r="D76" s="56"/>
      <c r="E76" s="56"/>
      <c r="F76" s="88"/>
      <c r="G76" s="3">
        <f>G77</f>
        <v>119000</v>
      </c>
      <c r="H76" s="3">
        <f aca="true" t="shared" si="112" ref="H76:BV76">H77</f>
        <v>106470</v>
      </c>
      <c r="I76" s="3">
        <f t="shared" si="112"/>
        <v>13750</v>
      </c>
      <c r="J76" s="3">
        <f t="shared" si="112"/>
        <v>12320</v>
      </c>
      <c r="K76" s="3">
        <f t="shared" si="112"/>
        <v>13750</v>
      </c>
      <c r="L76" s="3">
        <f t="shared" si="112"/>
        <v>12320</v>
      </c>
      <c r="M76" s="3">
        <f t="shared" si="112"/>
        <v>40000</v>
      </c>
      <c r="N76" s="3">
        <f t="shared" si="112"/>
        <v>40000</v>
      </c>
      <c r="O76" s="3">
        <f t="shared" si="112"/>
        <v>0</v>
      </c>
      <c r="P76" s="3">
        <f t="shared" si="112"/>
        <v>0</v>
      </c>
      <c r="Q76" s="3">
        <f t="shared" si="112"/>
        <v>20000</v>
      </c>
      <c r="R76" s="3">
        <f t="shared" si="112"/>
        <v>20000</v>
      </c>
      <c r="S76" s="3">
        <f t="shared" si="112"/>
        <v>0</v>
      </c>
      <c r="T76" s="3">
        <f t="shared" si="112"/>
        <v>84160</v>
      </c>
      <c r="U76" s="3">
        <f t="shared" si="112"/>
        <v>0</v>
      </c>
      <c r="V76" s="3">
        <f t="shared" si="112"/>
        <v>0</v>
      </c>
      <c r="W76" s="3">
        <f t="shared" si="112"/>
        <v>0</v>
      </c>
      <c r="X76" s="3">
        <f t="shared" si="112"/>
        <v>0</v>
      </c>
      <c r="Y76" s="3">
        <f t="shared" si="112"/>
        <v>0</v>
      </c>
      <c r="Z76" s="3">
        <f t="shared" si="112"/>
        <v>84160</v>
      </c>
      <c r="AA76" s="3">
        <f t="shared" si="112"/>
        <v>0</v>
      </c>
      <c r="AB76" s="3">
        <f t="shared" si="112"/>
        <v>0</v>
      </c>
      <c r="AC76" s="65"/>
      <c r="AD76" s="3">
        <f t="shared" si="112"/>
        <v>40000</v>
      </c>
      <c r="AE76" s="3">
        <f t="shared" si="112"/>
        <v>0</v>
      </c>
      <c r="AF76" s="3">
        <f t="shared" si="112"/>
        <v>0</v>
      </c>
      <c r="AG76" s="3">
        <f t="shared" si="112"/>
        <v>39604</v>
      </c>
      <c r="AH76" s="3">
        <f t="shared" si="112"/>
        <v>0</v>
      </c>
      <c r="AI76" s="3">
        <f t="shared" si="112"/>
        <v>0</v>
      </c>
      <c r="AJ76" s="3">
        <f t="shared" si="112"/>
        <v>396</v>
      </c>
      <c r="AK76" s="3">
        <f t="shared" si="112"/>
        <v>0</v>
      </c>
      <c r="AL76" s="3">
        <f t="shared" si="112"/>
        <v>0</v>
      </c>
      <c r="AM76" s="3">
        <f t="shared" si="112"/>
        <v>0</v>
      </c>
      <c r="AN76" s="3">
        <f t="shared" si="112"/>
        <v>0</v>
      </c>
      <c r="AO76" s="3">
        <f t="shared" si="112"/>
        <v>0</v>
      </c>
      <c r="AP76" s="3">
        <f t="shared" si="112"/>
        <v>20000</v>
      </c>
      <c r="AQ76" s="3">
        <f t="shared" si="112"/>
        <v>0</v>
      </c>
      <c r="AR76" s="3">
        <f t="shared" si="112"/>
        <v>0</v>
      </c>
      <c r="AS76" s="3">
        <f t="shared" si="112"/>
        <v>19833</v>
      </c>
      <c r="AT76" s="3">
        <f t="shared" si="112"/>
        <v>0</v>
      </c>
      <c r="AU76" s="3">
        <f t="shared" si="112"/>
        <v>0</v>
      </c>
      <c r="AV76" s="3">
        <f t="shared" si="112"/>
        <v>0</v>
      </c>
      <c r="AW76" s="3">
        <f t="shared" si="112"/>
        <v>0</v>
      </c>
      <c r="AX76" s="3">
        <f t="shared" si="112"/>
        <v>0</v>
      </c>
      <c r="AY76" s="3">
        <f t="shared" si="112"/>
        <v>0</v>
      </c>
      <c r="AZ76" s="3">
        <f t="shared" si="112"/>
        <v>0</v>
      </c>
      <c r="BA76" s="3">
        <f t="shared" si="112"/>
        <v>0</v>
      </c>
      <c r="BB76" s="3">
        <f t="shared" si="112"/>
        <v>9000</v>
      </c>
      <c r="BC76" s="3">
        <f t="shared" si="112"/>
        <v>0</v>
      </c>
      <c r="BD76" s="3">
        <f t="shared" si="112"/>
        <v>0</v>
      </c>
      <c r="BE76" s="3">
        <f t="shared" si="112"/>
        <v>9000</v>
      </c>
      <c r="BF76" s="3">
        <f t="shared" si="112"/>
        <v>0</v>
      </c>
      <c r="BG76" s="3"/>
      <c r="BH76" s="3">
        <f t="shared" si="112"/>
        <v>69000</v>
      </c>
      <c r="BI76" s="3">
        <f t="shared" si="112"/>
        <v>0</v>
      </c>
      <c r="BJ76" s="3">
        <f t="shared" si="112"/>
        <v>0</v>
      </c>
      <c r="BK76" s="3">
        <f t="shared" si="112"/>
        <v>15160</v>
      </c>
      <c r="BL76" s="3">
        <f t="shared" si="112"/>
        <v>0</v>
      </c>
      <c r="BM76" s="3">
        <f t="shared" si="112"/>
        <v>0</v>
      </c>
      <c r="BN76" s="3">
        <f t="shared" si="112"/>
        <v>0</v>
      </c>
      <c r="BO76" s="3">
        <f t="shared" si="112"/>
        <v>0</v>
      </c>
      <c r="BP76" s="3">
        <f t="shared" si="112"/>
        <v>0</v>
      </c>
      <c r="BQ76" s="3">
        <f t="shared" si="112"/>
        <v>0</v>
      </c>
      <c r="BR76" s="3">
        <f t="shared" si="112"/>
        <v>0</v>
      </c>
      <c r="BS76" s="3">
        <f t="shared" si="112"/>
        <v>0</v>
      </c>
      <c r="BT76" s="3">
        <f t="shared" si="112"/>
        <v>0</v>
      </c>
      <c r="BU76" s="3">
        <f t="shared" si="112"/>
        <v>0</v>
      </c>
      <c r="BV76" s="3">
        <f t="shared" si="112"/>
        <v>0</v>
      </c>
      <c r="BW76" s="3">
        <f>BW77</f>
        <v>0</v>
      </c>
      <c r="BX76" s="3">
        <f>BX77</f>
        <v>0</v>
      </c>
      <c r="BY76" s="3">
        <f>BY77</f>
        <v>0</v>
      </c>
      <c r="BZ76" s="3"/>
    </row>
    <row r="77" spans="1:78" ht="66.75" customHeight="1" outlineLevel="1">
      <c r="A77" s="67"/>
      <c r="B77" s="68" t="s">
        <v>35</v>
      </c>
      <c r="C77" s="79"/>
      <c r="D77" s="79"/>
      <c r="E77" s="79"/>
      <c r="F77" s="85"/>
      <c r="G77" s="4">
        <f>G78+G79</f>
        <v>119000</v>
      </c>
      <c r="H77" s="4">
        <f aca="true" t="shared" si="113" ref="H77:S77">H78+H79</f>
        <v>106470</v>
      </c>
      <c r="I77" s="4">
        <f t="shared" si="113"/>
        <v>13750</v>
      </c>
      <c r="J77" s="4">
        <f t="shared" si="113"/>
        <v>12320</v>
      </c>
      <c r="K77" s="4">
        <f t="shared" si="113"/>
        <v>13750</v>
      </c>
      <c r="L77" s="4">
        <f t="shared" si="113"/>
        <v>12320</v>
      </c>
      <c r="M77" s="4">
        <f t="shared" si="113"/>
        <v>40000</v>
      </c>
      <c r="N77" s="4">
        <f t="shared" si="113"/>
        <v>40000</v>
      </c>
      <c r="O77" s="4">
        <f t="shared" si="113"/>
        <v>0</v>
      </c>
      <c r="P77" s="4">
        <f t="shared" si="113"/>
        <v>0</v>
      </c>
      <c r="Q77" s="4">
        <f t="shared" si="113"/>
        <v>20000</v>
      </c>
      <c r="R77" s="4">
        <f t="shared" si="113"/>
        <v>20000</v>
      </c>
      <c r="S77" s="4">
        <f t="shared" si="113"/>
        <v>0</v>
      </c>
      <c r="T77" s="4">
        <f>T78+T79</f>
        <v>84160</v>
      </c>
      <c r="U77" s="4">
        <f aca="true" t="shared" si="114" ref="U77:AB77">U78+U79</f>
        <v>0</v>
      </c>
      <c r="V77" s="4">
        <f t="shared" si="114"/>
        <v>0</v>
      </c>
      <c r="W77" s="4">
        <f t="shared" si="114"/>
        <v>0</v>
      </c>
      <c r="X77" s="4">
        <f t="shared" si="114"/>
        <v>0</v>
      </c>
      <c r="Y77" s="4">
        <f t="shared" si="114"/>
        <v>0</v>
      </c>
      <c r="Z77" s="4">
        <f t="shared" si="114"/>
        <v>84160</v>
      </c>
      <c r="AA77" s="4">
        <f t="shared" si="114"/>
        <v>0</v>
      </c>
      <c r="AB77" s="4">
        <f t="shared" si="114"/>
        <v>0</v>
      </c>
      <c r="AC77" s="66"/>
      <c r="AD77" s="4">
        <f>AD78+AD79</f>
        <v>40000</v>
      </c>
      <c r="AE77" s="4">
        <f aca="true" t="shared" si="115" ref="AE77:AO77">AE78+AE79</f>
        <v>0</v>
      </c>
      <c r="AF77" s="4">
        <f t="shared" si="115"/>
        <v>0</v>
      </c>
      <c r="AG77" s="4">
        <f t="shared" si="115"/>
        <v>39604</v>
      </c>
      <c r="AH77" s="4">
        <f t="shared" si="115"/>
        <v>0</v>
      </c>
      <c r="AI77" s="4">
        <f t="shared" si="115"/>
        <v>0</v>
      </c>
      <c r="AJ77" s="4">
        <f t="shared" si="115"/>
        <v>396</v>
      </c>
      <c r="AK77" s="4">
        <f t="shared" si="115"/>
        <v>0</v>
      </c>
      <c r="AL77" s="4">
        <f t="shared" si="115"/>
        <v>0</v>
      </c>
      <c r="AM77" s="4">
        <f t="shared" si="115"/>
        <v>0</v>
      </c>
      <c r="AN77" s="4">
        <f t="shared" si="115"/>
        <v>0</v>
      </c>
      <c r="AO77" s="4">
        <f t="shared" si="115"/>
        <v>0</v>
      </c>
      <c r="AP77" s="4">
        <f>AP78+AP79</f>
        <v>20000</v>
      </c>
      <c r="AQ77" s="4">
        <f aca="true" t="shared" si="116" ref="AQ77:BA77">AQ78+AQ79</f>
        <v>0</v>
      </c>
      <c r="AR77" s="4">
        <f t="shared" si="116"/>
        <v>0</v>
      </c>
      <c r="AS77" s="4">
        <f t="shared" si="116"/>
        <v>19833</v>
      </c>
      <c r="AT77" s="4">
        <f t="shared" si="116"/>
        <v>0</v>
      </c>
      <c r="AU77" s="4">
        <f t="shared" si="116"/>
        <v>0</v>
      </c>
      <c r="AV77" s="4">
        <f t="shared" si="116"/>
        <v>0</v>
      </c>
      <c r="AW77" s="4">
        <f t="shared" si="116"/>
        <v>0</v>
      </c>
      <c r="AX77" s="4">
        <f t="shared" si="116"/>
        <v>0</v>
      </c>
      <c r="AY77" s="4">
        <f t="shared" si="116"/>
        <v>0</v>
      </c>
      <c r="AZ77" s="4">
        <f t="shared" si="116"/>
        <v>0</v>
      </c>
      <c r="BA77" s="4">
        <f t="shared" si="116"/>
        <v>0</v>
      </c>
      <c r="BB77" s="4">
        <f aca="true" t="shared" si="117" ref="BB77:BM77">BB78+BB79</f>
        <v>9000</v>
      </c>
      <c r="BC77" s="4">
        <f>BC78+BC79</f>
        <v>0</v>
      </c>
      <c r="BD77" s="4">
        <f>BD78+BD79</f>
        <v>0</v>
      </c>
      <c r="BE77" s="4">
        <f>BE78+BE79</f>
        <v>9000</v>
      </c>
      <c r="BF77" s="4">
        <f>BF78+BF79</f>
        <v>0</v>
      </c>
      <c r="BG77" s="4">
        <f>BG78+BG79</f>
        <v>0</v>
      </c>
      <c r="BH77" s="4">
        <f t="shared" si="117"/>
        <v>69000</v>
      </c>
      <c r="BI77" s="4">
        <f t="shared" si="117"/>
        <v>0</v>
      </c>
      <c r="BJ77" s="4">
        <f t="shared" si="117"/>
        <v>0</v>
      </c>
      <c r="BK77" s="4">
        <f t="shared" si="117"/>
        <v>15160</v>
      </c>
      <c r="BL77" s="4">
        <f t="shared" si="117"/>
        <v>0</v>
      </c>
      <c r="BM77" s="4">
        <f t="shared" si="117"/>
        <v>0</v>
      </c>
      <c r="BN77" s="4">
        <f>BN78+BN79</f>
        <v>0</v>
      </c>
      <c r="BO77" s="4">
        <f aca="true" t="shared" si="118" ref="BO77:BY77">BO78+BO79</f>
        <v>0</v>
      </c>
      <c r="BP77" s="4">
        <f t="shared" si="118"/>
        <v>0</v>
      </c>
      <c r="BQ77" s="4">
        <f t="shared" si="118"/>
        <v>0</v>
      </c>
      <c r="BR77" s="4">
        <f t="shared" si="118"/>
        <v>0</v>
      </c>
      <c r="BS77" s="4">
        <f t="shared" si="118"/>
        <v>0</v>
      </c>
      <c r="BT77" s="4">
        <f t="shared" si="118"/>
        <v>0</v>
      </c>
      <c r="BU77" s="4">
        <f t="shared" si="118"/>
        <v>0</v>
      </c>
      <c r="BV77" s="4">
        <f t="shared" si="118"/>
        <v>0</v>
      </c>
      <c r="BW77" s="4">
        <f t="shared" si="118"/>
        <v>0</v>
      </c>
      <c r="BX77" s="4">
        <f t="shared" si="118"/>
        <v>0</v>
      </c>
      <c r="BY77" s="4">
        <f t="shared" si="118"/>
        <v>0</v>
      </c>
      <c r="BZ77" s="48"/>
    </row>
    <row r="78" spans="1:78" ht="37.5" outlineLevel="1">
      <c r="A78" s="69">
        <v>1</v>
      </c>
      <c r="B78" s="87" t="s">
        <v>168</v>
      </c>
      <c r="C78" s="56" t="s">
        <v>73</v>
      </c>
      <c r="D78" s="56"/>
      <c r="E78" s="56"/>
      <c r="F78" s="31" t="s">
        <v>169</v>
      </c>
      <c r="G78" s="2">
        <v>8000</v>
      </c>
      <c r="H78" s="2">
        <v>6570</v>
      </c>
      <c r="I78" s="2">
        <v>1430</v>
      </c>
      <c r="J78" s="2"/>
      <c r="K78" s="2">
        <v>1430</v>
      </c>
      <c r="L78" s="2"/>
      <c r="M78" s="2">
        <v>6570</v>
      </c>
      <c r="N78" s="2">
        <v>6570</v>
      </c>
      <c r="O78" s="2"/>
      <c r="P78" s="2"/>
      <c r="Q78" s="2"/>
      <c r="R78" s="2"/>
      <c r="S78" s="2"/>
      <c r="T78" s="2">
        <v>6570</v>
      </c>
      <c r="U78" s="2"/>
      <c r="V78" s="2"/>
      <c r="W78" s="2"/>
      <c r="X78" s="2"/>
      <c r="Y78" s="2"/>
      <c r="Z78" s="2">
        <f>T78+W78</f>
        <v>6570</v>
      </c>
      <c r="AA78" s="2">
        <f>U78</f>
        <v>0</v>
      </c>
      <c r="AB78" s="2">
        <f>V78+Y78</f>
        <v>0</v>
      </c>
      <c r="AC78" s="65"/>
      <c r="AD78" s="2">
        <v>6570</v>
      </c>
      <c r="AE78" s="2"/>
      <c r="AF78" s="2"/>
      <c r="AG78" s="2">
        <v>6174</v>
      </c>
      <c r="AH78" s="2"/>
      <c r="AI78" s="2"/>
      <c r="AJ78" s="2">
        <v>396</v>
      </c>
      <c r="AK78" s="2"/>
      <c r="AL78" s="2"/>
      <c r="AM78" s="2"/>
      <c r="AN78" s="2"/>
      <c r="AO78" s="2"/>
      <c r="AP78" s="2"/>
      <c r="AQ78" s="2"/>
      <c r="AR78" s="2"/>
      <c r="AS78" s="2"/>
      <c r="AT78" s="2"/>
      <c r="AU78" s="2"/>
      <c r="AV78" s="2"/>
      <c r="AW78" s="2"/>
      <c r="AX78" s="2"/>
      <c r="AY78" s="2"/>
      <c r="AZ78" s="2"/>
      <c r="BA78" s="2"/>
      <c r="BB78" s="2"/>
      <c r="BC78" s="2"/>
      <c r="BD78" s="2"/>
      <c r="BE78" s="2"/>
      <c r="BF78" s="2"/>
      <c r="BG78" s="2"/>
      <c r="BH78" s="2">
        <f aca="true" t="shared" si="119" ref="BH78:BJ79">AD78+AP78+BB78</f>
        <v>6570</v>
      </c>
      <c r="BI78" s="2">
        <f t="shared" si="119"/>
        <v>0</v>
      </c>
      <c r="BJ78" s="2">
        <f t="shared" si="119"/>
        <v>0</v>
      </c>
      <c r="BK78" s="2">
        <f aca="true" t="shared" si="120" ref="BK78:BM79">Z78-BH78</f>
        <v>0</v>
      </c>
      <c r="BL78" s="2">
        <f t="shared" si="120"/>
        <v>0</v>
      </c>
      <c r="BM78" s="2">
        <f t="shared" si="120"/>
        <v>0</v>
      </c>
      <c r="BN78" s="48"/>
      <c r="BO78" s="48"/>
      <c r="BP78" s="48"/>
      <c r="BQ78" s="48"/>
      <c r="BR78" s="48"/>
      <c r="BS78" s="48"/>
      <c r="BT78" s="48"/>
      <c r="BU78" s="48"/>
      <c r="BV78" s="48"/>
      <c r="BW78" s="48"/>
      <c r="BX78" s="48"/>
      <c r="BY78" s="48"/>
      <c r="BZ78" s="48"/>
    </row>
    <row r="79" spans="1:78" ht="37.5" outlineLevel="1">
      <c r="A79" s="69">
        <v>2</v>
      </c>
      <c r="B79" s="87" t="s">
        <v>170</v>
      </c>
      <c r="C79" s="56" t="s">
        <v>73</v>
      </c>
      <c r="D79" s="56" t="s">
        <v>171</v>
      </c>
      <c r="E79" s="56" t="s">
        <v>172</v>
      </c>
      <c r="F79" s="31" t="s">
        <v>173</v>
      </c>
      <c r="G79" s="2">
        <v>111000</v>
      </c>
      <c r="H79" s="2">
        <v>99900</v>
      </c>
      <c r="I79" s="2">
        <v>12320</v>
      </c>
      <c r="J79" s="2">
        <v>12320</v>
      </c>
      <c r="K79" s="2">
        <v>12320</v>
      </c>
      <c r="L79" s="2">
        <v>12320</v>
      </c>
      <c r="M79" s="2">
        <v>33430</v>
      </c>
      <c r="N79" s="2">
        <v>33430</v>
      </c>
      <c r="O79" s="2"/>
      <c r="P79" s="2"/>
      <c r="Q79" s="2">
        <v>20000</v>
      </c>
      <c r="R79" s="2">
        <v>20000</v>
      </c>
      <c r="S79" s="2"/>
      <c r="T79" s="2">
        <v>77590</v>
      </c>
      <c r="U79" s="2"/>
      <c r="V79" s="2"/>
      <c r="W79" s="2"/>
      <c r="X79" s="2"/>
      <c r="Y79" s="2"/>
      <c r="Z79" s="2">
        <f>T79+W79</f>
        <v>77590</v>
      </c>
      <c r="AA79" s="2">
        <f>U79</f>
        <v>0</v>
      </c>
      <c r="AB79" s="2">
        <f>V79+Y79</f>
        <v>0</v>
      </c>
      <c r="AC79" s="31"/>
      <c r="AD79" s="2">
        <v>33430</v>
      </c>
      <c r="AE79" s="2"/>
      <c r="AF79" s="2"/>
      <c r="AG79" s="2">
        <v>33430</v>
      </c>
      <c r="AH79" s="2"/>
      <c r="AI79" s="2"/>
      <c r="AJ79" s="2"/>
      <c r="AK79" s="2"/>
      <c r="AL79" s="2"/>
      <c r="AM79" s="2"/>
      <c r="AN79" s="2"/>
      <c r="AO79" s="2"/>
      <c r="AP79" s="2">
        <v>20000</v>
      </c>
      <c r="AQ79" s="2"/>
      <c r="AR79" s="2"/>
      <c r="AS79" s="2">
        <v>19833</v>
      </c>
      <c r="AT79" s="2"/>
      <c r="AU79" s="2"/>
      <c r="AV79" s="2"/>
      <c r="AW79" s="2"/>
      <c r="AX79" s="2"/>
      <c r="AY79" s="2"/>
      <c r="AZ79" s="2"/>
      <c r="BA79" s="2"/>
      <c r="BB79" s="2">
        <v>9000</v>
      </c>
      <c r="BC79" s="2"/>
      <c r="BD79" s="2"/>
      <c r="BE79" s="2">
        <v>9000</v>
      </c>
      <c r="BF79" s="2"/>
      <c r="BG79" s="2"/>
      <c r="BH79" s="2">
        <f t="shared" si="119"/>
        <v>62430</v>
      </c>
      <c r="BI79" s="2">
        <f t="shared" si="119"/>
        <v>0</v>
      </c>
      <c r="BJ79" s="2">
        <f t="shared" si="119"/>
        <v>0</v>
      </c>
      <c r="BK79" s="2">
        <f t="shared" si="120"/>
        <v>15160</v>
      </c>
      <c r="BL79" s="2">
        <f t="shared" si="120"/>
        <v>0</v>
      </c>
      <c r="BM79" s="2">
        <f t="shared" si="120"/>
        <v>0</v>
      </c>
      <c r="BN79" s="2"/>
      <c r="BO79" s="48"/>
      <c r="BP79" s="48"/>
      <c r="BQ79" s="2">
        <f>BN79</f>
        <v>0</v>
      </c>
      <c r="BR79" s="48"/>
      <c r="BS79" s="48"/>
      <c r="BT79" s="2"/>
      <c r="BU79" s="48"/>
      <c r="BV79" s="48"/>
      <c r="BW79" s="48"/>
      <c r="BX79" s="48"/>
      <c r="BY79" s="48"/>
      <c r="BZ79" s="48"/>
    </row>
    <row r="80" spans="1:78" ht="44.25" customHeight="1">
      <c r="A80" s="64" t="s">
        <v>204</v>
      </c>
      <c r="B80" s="55" t="s">
        <v>174</v>
      </c>
      <c r="C80" s="56"/>
      <c r="D80" s="56"/>
      <c r="E80" s="56"/>
      <c r="F80" s="88"/>
      <c r="G80" s="3">
        <f>G81+G84</f>
        <v>220900</v>
      </c>
      <c r="H80" s="3">
        <f aca="true" t="shared" si="121" ref="H80:S80">H81+H84</f>
        <v>217300</v>
      </c>
      <c r="I80" s="3">
        <f t="shared" si="121"/>
        <v>16219</v>
      </c>
      <c r="J80" s="3">
        <f t="shared" si="121"/>
        <v>16219</v>
      </c>
      <c r="K80" s="3">
        <f t="shared" si="121"/>
        <v>16219</v>
      </c>
      <c r="L80" s="3">
        <f t="shared" si="121"/>
        <v>16219</v>
      </c>
      <c r="M80" s="3">
        <f t="shared" si="121"/>
        <v>2081</v>
      </c>
      <c r="N80" s="3">
        <f t="shared" si="121"/>
        <v>1081</v>
      </c>
      <c r="O80" s="3">
        <f t="shared" si="121"/>
        <v>0</v>
      </c>
      <c r="P80" s="3">
        <f t="shared" si="121"/>
        <v>1081</v>
      </c>
      <c r="Q80" s="3">
        <f t="shared" si="121"/>
        <v>0</v>
      </c>
      <c r="R80" s="3">
        <f t="shared" si="121"/>
        <v>0</v>
      </c>
      <c r="S80" s="3">
        <f t="shared" si="121"/>
        <v>0</v>
      </c>
      <c r="T80" s="3">
        <f>T81+T84</f>
        <v>1081</v>
      </c>
      <c r="U80" s="3">
        <f>U81+U84</f>
        <v>0</v>
      </c>
      <c r="V80" s="3">
        <f>V81+V84</f>
        <v>1081</v>
      </c>
      <c r="W80" s="3">
        <f aca="true" t="shared" si="122" ref="W80:AB80">W81+W84</f>
        <v>46695</v>
      </c>
      <c r="X80" s="3">
        <f t="shared" si="122"/>
        <v>0</v>
      </c>
      <c r="Y80" s="3">
        <f t="shared" si="122"/>
        <v>0</v>
      </c>
      <c r="Z80" s="3">
        <f t="shared" si="122"/>
        <v>47776</v>
      </c>
      <c r="AA80" s="3">
        <f t="shared" si="122"/>
        <v>0</v>
      </c>
      <c r="AB80" s="3">
        <f t="shared" si="122"/>
        <v>1081</v>
      </c>
      <c r="AC80" s="65"/>
      <c r="AD80" s="3">
        <f>AD81+AD84</f>
        <v>1081</v>
      </c>
      <c r="AE80" s="3">
        <f>AE81+AE84</f>
        <v>0</v>
      </c>
      <c r="AF80" s="3">
        <f>AF81+AF84</f>
        <v>1081</v>
      </c>
      <c r="AG80" s="3">
        <f aca="true" t="shared" si="123" ref="AG80:AO80">AG81+AG84</f>
        <v>1081</v>
      </c>
      <c r="AH80" s="3">
        <f t="shared" si="123"/>
        <v>0</v>
      </c>
      <c r="AI80" s="3">
        <f t="shared" si="123"/>
        <v>1081</v>
      </c>
      <c r="AJ80" s="3">
        <f t="shared" si="123"/>
        <v>0</v>
      </c>
      <c r="AK80" s="3">
        <f t="shared" si="123"/>
        <v>0</v>
      </c>
      <c r="AL80" s="3">
        <f t="shared" si="123"/>
        <v>0</v>
      </c>
      <c r="AM80" s="3">
        <f t="shared" si="123"/>
        <v>0</v>
      </c>
      <c r="AN80" s="3">
        <f t="shared" si="123"/>
        <v>0</v>
      </c>
      <c r="AO80" s="3">
        <f t="shared" si="123"/>
        <v>0</v>
      </c>
      <c r="AP80" s="3">
        <f>AP81+AP84</f>
        <v>0</v>
      </c>
      <c r="AQ80" s="3">
        <f>AQ81+AQ84</f>
        <v>0</v>
      </c>
      <c r="AR80" s="3">
        <f>AR81+AR84</f>
        <v>0</v>
      </c>
      <c r="AS80" s="3"/>
      <c r="AT80" s="3"/>
      <c r="AU80" s="3"/>
      <c r="AV80" s="3"/>
      <c r="AW80" s="3"/>
      <c r="AX80" s="3"/>
      <c r="AY80" s="3"/>
      <c r="AZ80" s="3"/>
      <c r="BA80" s="3"/>
      <c r="BB80" s="3">
        <f aca="true" t="shared" si="124" ref="BB80:BM80">BB81+BB84</f>
        <v>8000</v>
      </c>
      <c r="BC80" s="3">
        <f t="shared" si="124"/>
        <v>0</v>
      </c>
      <c r="BD80" s="3">
        <f t="shared" si="124"/>
        <v>0</v>
      </c>
      <c r="BE80" s="3">
        <f t="shared" si="124"/>
        <v>8000</v>
      </c>
      <c r="BF80" s="3">
        <f t="shared" si="124"/>
        <v>0</v>
      </c>
      <c r="BG80" s="3"/>
      <c r="BH80" s="3">
        <f t="shared" si="124"/>
        <v>9081</v>
      </c>
      <c r="BI80" s="3">
        <f t="shared" si="124"/>
        <v>0</v>
      </c>
      <c r="BJ80" s="3">
        <f t="shared" si="124"/>
        <v>1081</v>
      </c>
      <c r="BK80" s="3">
        <f t="shared" si="124"/>
        <v>38695</v>
      </c>
      <c r="BL80" s="3">
        <f t="shared" si="124"/>
        <v>0</v>
      </c>
      <c r="BM80" s="3">
        <f t="shared" si="124"/>
        <v>0</v>
      </c>
      <c r="BN80" s="3">
        <f aca="true" t="shared" si="125" ref="BN80:BY80">BN81+BN84</f>
        <v>0</v>
      </c>
      <c r="BO80" s="3">
        <f t="shared" si="125"/>
        <v>0</v>
      </c>
      <c r="BP80" s="3">
        <f t="shared" si="125"/>
        <v>0</v>
      </c>
      <c r="BQ80" s="3">
        <f t="shared" si="125"/>
        <v>0</v>
      </c>
      <c r="BR80" s="3">
        <f t="shared" si="125"/>
        <v>0</v>
      </c>
      <c r="BS80" s="3">
        <f t="shared" si="125"/>
        <v>0</v>
      </c>
      <c r="BT80" s="3">
        <f t="shared" si="125"/>
        <v>38695</v>
      </c>
      <c r="BU80" s="3">
        <f t="shared" si="125"/>
        <v>0</v>
      </c>
      <c r="BV80" s="3">
        <f t="shared" si="125"/>
        <v>0</v>
      </c>
      <c r="BW80" s="3">
        <f t="shared" si="125"/>
        <v>38695</v>
      </c>
      <c r="BX80" s="3">
        <f t="shared" si="125"/>
        <v>0</v>
      </c>
      <c r="BY80" s="3">
        <f t="shared" si="125"/>
        <v>0</v>
      </c>
      <c r="BZ80" s="3"/>
    </row>
    <row r="81" spans="1:78" ht="37.5" outlineLevel="1">
      <c r="A81" s="54" t="s">
        <v>22</v>
      </c>
      <c r="B81" s="55" t="s">
        <v>23</v>
      </c>
      <c r="C81" s="56"/>
      <c r="D81" s="56"/>
      <c r="E81" s="56"/>
      <c r="F81" s="88"/>
      <c r="G81" s="3">
        <f>G82</f>
        <v>10900</v>
      </c>
      <c r="H81" s="3">
        <f aca="true" t="shared" si="126" ref="H81:S82">H82</f>
        <v>7300</v>
      </c>
      <c r="I81" s="3">
        <f t="shared" si="126"/>
        <v>6219</v>
      </c>
      <c r="J81" s="3">
        <f t="shared" si="126"/>
        <v>6219</v>
      </c>
      <c r="K81" s="3">
        <f t="shared" si="126"/>
        <v>6219</v>
      </c>
      <c r="L81" s="3">
        <f t="shared" si="126"/>
        <v>6219</v>
      </c>
      <c r="M81" s="3">
        <f t="shared" si="126"/>
        <v>2081</v>
      </c>
      <c r="N81" s="3">
        <f t="shared" si="126"/>
        <v>1081</v>
      </c>
      <c r="O81" s="3">
        <f t="shared" si="126"/>
        <v>0</v>
      </c>
      <c r="P81" s="3">
        <f t="shared" si="126"/>
        <v>1081</v>
      </c>
      <c r="Q81" s="3">
        <f t="shared" si="126"/>
        <v>0</v>
      </c>
      <c r="R81" s="3">
        <f t="shared" si="126"/>
        <v>0</v>
      </c>
      <c r="S81" s="3">
        <f t="shared" si="126"/>
        <v>0</v>
      </c>
      <c r="T81" s="3">
        <f aca="true" t="shared" si="127" ref="T81:BC82">T82</f>
        <v>1081</v>
      </c>
      <c r="U81" s="3">
        <f t="shared" si="127"/>
        <v>0</v>
      </c>
      <c r="V81" s="3">
        <f t="shared" si="127"/>
        <v>1081</v>
      </c>
      <c r="W81" s="3">
        <f t="shared" si="127"/>
        <v>0</v>
      </c>
      <c r="X81" s="3">
        <f t="shared" si="127"/>
        <v>0</v>
      </c>
      <c r="Y81" s="3">
        <f t="shared" si="127"/>
        <v>0</v>
      </c>
      <c r="Z81" s="3">
        <f t="shared" si="127"/>
        <v>1081</v>
      </c>
      <c r="AA81" s="3">
        <f t="shared" si="127"/>
        <v>0</v>
      </c>
      <c r="AB81" s="3">
        <f t="shared" si="127"/>
        <v>1081</v>
      </c>
      <c r="AC81" s="65"/>
      <c r="AD81" s="3">
        <f t="shared" si="127"/>
        <v>1081</v>
      </c>
      <c r="AE81" s="3">
        <f t="shared" si="127"/>
        <v>0</v>
      </c>
      <c r="AF81" s="3">
        <f t="shared" si="127"/>
        <v>1081</v>
      </c>
      <c r="AG81" s="3">
        <f t="shared" si="127"/>
        <v>1081</v>
      </c>
      <c r="AH81" s="3">
        <f t="shared" si="127"/>
        <v>0</v>
      </c>
      <c r="AI81" s="3">
        <f t="shared" si="127"/>
        <v>1081</v>
      </c>
      <c r="AJ81" s="3">
        <f t="shared" si="127"/>
        <v>0</v>
      </c>
      <c r="AK81" s="3">
        <f t="shared" si="127"/>
        <v>0</v>
      </c>
      <c r="AL81" s="3">
        <f t="shared" si="127"/>
        <v>0</v>
      </c>
      <c r="AM81" s="3">
        <f t="shared" si="127"/>
        <v>0</v>
      </c>
      <c r="AN81" s="3">
        <f t="shared" si="127"/>
        <v>0</v>
      </c>
      <c r="AO81" s="3">
        <f t="shared" si="127"/>
        <v>0</v>
      </c>
      <c r="AP81" s="3">
        <f t="shared" si="127"/>
        <v>0</v>
      </c>
      <c r="AQ81" s="3">
        <f t="shared" si="127"/>
        <v>0</v>
      </c>
      <c r="AR81" s="3">
        <f t="shared" si="127"/>
        <v>0</v>
      </c>
      <c r="AS81" s="3"/>
      <c r="AT81" s="3"/>
      <c r="AU81" s="3"/>
      <c r="AV81" s="3"/>
      <c r="AW81" s="3"/>
      <c r="AX81" s="3"/>
      <c r="AY81" s="3"/>
      <c r="AZ81" s="3"/>
      <c r="BA81" s="3"/>
      <c r="BB81" s="3">
        <f t="shared" si="127"/>
        <v>0</v>
      </c>
      <c r="BC81" s="3">
        <f t="shared" si="127"/>
        <v>0</v>
      </c>
      <c r="BD81" s="3">
        <f>BD82</f>
        <v>0</v>
      </c>
      <c r="BE81" s="3"/>
      <c r="BF81" s="3"/>
      <c r="BG81" s="3"/>
      <c r="BH81" s="3">
        <f>BH82</f>
        <v>1081</v>
      </c>
      <c r="BI81" s="3">
        <f>BI82</f>
        <v>0</v>
      </c>
      <c r="BJ81" s="3">
        <f>BJ82</f>
        <v>1081</v>
      </c>
      <c r="BK81" s="3"/>
      <c r="BL81" s="3"/>
      <c r="BM81" s="3"/>
      <c r="BN81" s="48"/>
      <c r="BO81" s="48"/>
      <c r="BP81" s="48"/>
      <c r="BQ81" s="48"/>
      <c r="BR81" s="48"/>
      <c r="BS81" s="48"/>
      <c r="BT81" s="48"/>
      <c r="BU81" s="48"/>
      <c r="BV81" s="48"/>
      <c r="BW81" s="48"/>
      <c r="BX81" s="48"/>
      <c r="BY81" s="48"/>
      <c r="BZ81" s="48"/>
    </row>
    <row r="82" spans="1:78" ht="56.25" outlineLevel="1">
      <c r="A82" s="64"/>
      <c r="B82" s="55" t="s">
        <v>35</v>
      </c>
      <c r="C82" s="56"/>
      <c r="D82" s="56"/>
      <c r="E82" s="56"/>
      <c r="F82" s="88"/>
      <c r="G82" s="3">
        <f>G83</f>
        <v>10900</v>
      </c>
      <c r="H82" s="3">
        <f t="shared" si="126"/>
        <v>7300</v>
      </c>
      <c r="I82" s="3">
        <f t="shared" si="126"/>
        <v>6219</v>
      </c>
      <c r="J82" s="3">
        <f t="shared" si="126"/>
        <v>6219</v>
      </c>
      <c r="K82" s="3">
        <f t="shared" si="126"/>
        <v>6219</v>
      </c>
      <c r="L82" s="3">
        <f t="shared" si="126"/>
        <v>6219</v>
      </c>
      <c r="M82" s="3">
        <f t="shared" si="126"/>
        <v>2081</v>
      </c>
      <c r="N82" s="3">
        <f t="shared" si="126"/>
        <v>1081</v>
      </c>
      <c r="O82" s="3">
        <f t="shared" si="126"/>
        <v>0</v>
      </c>
      <c r="P82" s="3">
        <f t="shared" si="126"/>
        <v>1081</v>
      </c>
      <c r="Q82" s="3">
        <f t="shared" si="126"/>
        <v>0</v>
      </c>
      <c r="R82" s="3">
        <f t="shared" si="126"/>
        <v>0</v>
      </c>
      <c r="S82" s="3">
        <f t="shared" si="126"/>
        <v>0</v>
      </c>
      <c r="T82" s="3">
        <f t="shared" si="127"/>
        <v>1081</v>
      </c>
      <c r="U82" s="3">
        <f t="shared" si="127"/>
        <v>0</v>
      </c>
      <c r="V82" s="3">
        <f t="shared" si="127"/>
        <v>1081</v>
      </c>
      <c r="W82" s="3">
        <f t="shared" si="127"/>
        <v>0</v>
      </c>
      <c r="X82" s="3">
        <f t="shared" si="127"/>
        <v>0</v>
      </c>
      <c r="Y82" s="3">
        <f t="shared" si="127"/>
        <v>0</v>
      </c>
      <c r="Z82" s="3">
        <f t="shared" si="127"/>
        <v>1081</v>
      </c>
      <c r="AA82" s="3">
        <f t="shared" si="127"/>
        <v>0</v>
      </c>
      <c r="AB82" s="3">
        <f t="shared" si="127"/>
        <v>1081</v>
      </c>
      <c r="AC82" s="65"/>
      <c r="AD82" s="3">
        <f t="shared" si="127"/>
        <v>1081</v>
      </c>
      <c r="AE82" s="3">
        <f t="shared" si="127"/>
        <v>0</v>
      </c>
      <c r="AF82" s="3">
        <f t="shared" si="127"/>
        <v>1081</v>
      </c>
      <c r="AG82" s="3">
        <f t="shared" si="127"/>
        <v>1081</v>
      </c>
      <c r="AH82" s="3">
        <f t="shared" si="127"/>
        <v>0</v>
      </c>
      <c r="AI82" s="3">
        <f t="shared" si="127"/>
        <v>1081</v>
      </c>
      <c r="AJ82" s="3">
        <f t="shared" si="127"/>
        <v>0</v>
      </c>
      <c r="AK82" s="3">
        <f t="shared" si="127"/>
        <v>0</v>
      </c>
      <c r="AL82" s="3">
        <f t="shared" si="127"/>
        <v>0</v>
      </c>
      <c r="AM82" s="3">
        <f t="shared" si="127"/>
        <v>0</v>
      </c>
      <c r="AN82" s="3">
        <f t="shared" si="127"/>
        <v>0</v>
      </c>
      <c r="AO82" s="3">
        <f t="shared" si="127"/>
        <v>0</v>
      </c>
      <c r="AP82" s="3">
        <f t="shared" si="127"/>
        <v>0</v>
      </c>
      <c r="AQ82" s="3">
        <f t="shared" si="127"/>
        <v>0</v>
      </c>
      <c r="AR82" s="3">
        <f t="shared" si="127"/>
        <v>0</v>
      </c>
      <c r="AS82" s="3"/>
      <c r="AT82" s="3"/>
      <c r="AU82" s="3"/>
      <c r="AV82" s="3"/>
      <c r="AW82" s="3"/>
      <c r="AX82" s="3"/>
      <c r="AY82" s="3"/>
      <c r="AZ82" s="3"/>
      <c r="BA82" s="3"/>
      <c r="BB82" s="3">
        <f aca="true" t="shared" si="128" ref="BB82:BJ82">BB83</f>
        <v>0</v>
      </c>
      <c r="BC82" s="3">
        <f t="shared" si="128"/>
        <v>0</v>
      </c>
      <c r="BD82" s="3">
        <f t="shared" si="128"/>
        <v>0</v>
      </c>
      <c r="BE82" s="3"/>
      <c r="BF82" s="3"/>
      <c r="BG82" s="3"/>
      <c r="BH82" s="3">
        <f t="shared" si="128"/>
        <v>1081</v>
      </c>
      <c r="BI82" s="3">
        <f t="shared" si="128"/>
        <v>0</v>
      </c>
      <c r="BJ82" s="3">
        <f t="shared" si="128"/>
        <v>1081</v>
      </c>
      <c r="BK82" s="3"/>
      <c r="BL82" s="3"/>
      <c r="BM82" s="3"/>
      <c r="BN82" s="48"/>
      <c r="BO82" s="48"/>
      <c r="BP82" s="48"/>
      <c r="BQ82" s="48"/>
      <c r="BR82" s="48"/>
      <c r="BS82" s="48"/>
      <c r="BT82" s="48"/>
      <c r="BU82" s="48"/>
      <c r="BV82" s="48"/>
      <c r="BW82" s="48"/>
      <c r="BX82" s="48"/>
      <c r="BY82" s="48"/>
      <c r="BZ82" s="48"/>
    </row>
    <row r="83" spans="1:78" ht="37.5" outlineLevel="1">
      <c r="A83" s="32"/>
      <c r="B83" s="96" t="s">
        <v>175</v>
      </c>
      <c r="C83" s="97" t="s">
        <v>176</v>
      </c>
      <c r="D83" s="56"/>
      <c r="E83" s="32" t="s">
        <v>37</v>
      </c>
      <c r="F83" s="32" t="s">
        <v>177</v>
      </c>
      <c r="G83" s="2">
        <v>10900</v>
      </c>
      <c r="H83" s="2">
        <v>7300</v>
      </c>
      <c r="I83" s="2">
        <v>6219</v>
      </c>
      <c r="J83" s="2">
        <v>6219</v>
      </c>
      <c r="K83" s="2">
        <v>6219</v>
      </c>
      <c r="L83" s="2">
        <v>6219</v>
      </c>
      <c r="M83" s="2">
        <v>2081</v>
      </c>
      <c r="N83" s="2">
        <v>1081</v>
      </c>
      <c r="O83" s="2"/>
      <c r="P83" s="2">
        <v>1081</v>
      </c>
      <c r="Q83" s="2"/>
      <c r="R83" s="2"/>
      <c r="S83" s="2"/>
      <c r="T83" s="2">
        <v>1081</v>
      </c>
      <c r="U83" s="2"/>
      <c r="V83" s="2">
        <v>1081</v>
      </c>
      <c r="W83" s="2"/>
      <c r="X83" s="2"/>
      <c r="Y83" s="2"/>
      <c r="Z83" s="2">
        <f>T83+W83</f>
        <v>1081</v>
      </c>
      <c r="AA83" s="2">
        <f>U83</f>
        <v>0</v>
      </c>
      <c r="AB83" s="2">
        <f>V83+Y83</f>
        <v>1081</v>
      </c>
      <c r="AC83" s="65"/>
      <c r="AD83" s="2">
        <v>1081</v>
      </c>
      <c r="AE83" s="2"/>
      <c r="AF83" s="2">
        <v>1081</v>
      </c>
      <c r="AG83" s="2">
        <v>1081</v>
      </c>
      <c r="AH83" s="2"/>
      <c r="AI83" s="2">
        <v>1081</v>
      </c>
      <c r="AJ83" s="2"/>
      <c r="AK83" s="2"/>
      <c r="AL83" s="2"/>
      <c r="AM83" s="2"/>
      <c r="AN83" s="2"/>
      <c r="AO83" s="2"/>
      <c r="AP83" s="2"/>
      <c r="AQ83" s="2"/>
      <c r="AR83" s="2"/>
      <c r="AS83" s="2"/>
      <c r="AT83" s="2"/>
      <c r="AU83" s="2"/>
      <c r="AV83" s="2"/>
      <c r="AW83" s="2"/>
      <c r="AX83" s="2"/>
      <c r="AY83" s="2"/>
      <c r="AZ83" s="2"/>
      <c r="BA83" s="2"/>
      <c r="BB83" s="2"/>
      <c r="BC83" s="2"/>
      <c r="BD83" s="2"/>
      <c r="BE83" s="2"/>
      <c r="BF83" s="2"/>
      <c r="BG83" s="2"/>
      <c r="BH83" s="2">
        <f>AD83+AP83+BB83</f>
        <v>1081</v>
      </c>
      <c r="BI83" s="2">
        <f>AE83+AQ83+BC83</f>
        <v>0</v>
      </c>
      <c r="BJ83" s="2">
        <f>AF83+AR83+BD83</f>
        <v>1081</v>
      </c>
      <c r="BK83" s="2">
        <f>Z83-BH83</f>
        <v>0</v>
      </c>
      <c r="BL83" s="2">
        <f>AA83-BI83</f>
        <v>0</v>
      </c>
      <c r="BM83" s="2">
        <f>AB83-BJ83</f>
        <v>0</v>
      </c>
      <c r="BN83" s="48"/>
      <c r="BO83" s="48"/>
      <c r="BP83" s="48"/>
      <c r="BQ83" s="48"/>
      <c r="BR83" s="48"/>
      <c r="BS83" s="48"/>
      <c r="BT83" s="48"/>
      <c r="BU83" s="48"/>
      <c r="BV83" s="48"/>
      <c r="BW83" s="48"/>
      <c r="BX83" s="48"/>
      <c r="BY83" s="48"/>
      <c r="BZ83" s="48"/>
    </row>
    <row r="84" spans="1:78" ht="45.75" customHeight="1" outlineLevel="1">
      <c r="A84" s="54" t="s">
        <v>38</v>
      </c>
      <c r="B84" s="55" t="s">
        <v>39</v>
      </c>
      <c r="C84" s="56"/>
      <c r="D84" s="56"/>
      <c r="E84" s="32"/>
      <c r="F84" s="127"/>
      <c r="G84" s="3">
        <f>G85</f>
        <v>210000</v>
      </c>
      <c r="H84" s="3">
        <f aca="true" t="shared" si="129" ref="H84:AB84">H85</f>
        <v>210000</v>
      </c>
      <c r="I84" s="3">
        <f t="shared" si="129"/>
        <v>10000</v>
      </c>
      <c r="J84" s="3">
        <f t="shared" si="129"/>
        <v>10000</v>
      </c>
      <c r="K84" s="3">
        <f t="shared" si="129"/>
        <v>10000</v>
      </c>
      <c r="L84" s="3">
        <f t="shared" si="129"/>
        <v>10000</v>
      </c>
      <c r="M84" s="3">
        <f t="shared" si="129"/>
        <v>0</v>
      </c>
      <c r="N84" s="3">
        <f t="shared" si="129"/>
        <v>0</v>
      </c>
      <c r="O84" s="3">
        <f t="shared" si="129"/>
        <v>0</v>
      </c>
      <c r="P84" s="3">
        <f t="shared" si="129"/>
        <v>0</v>
      </c>
      <c r="Q84" s="3">
        <f t="shared" si="129"/>
        <v>0</v>
      </c>
      <c r="R84" s="3">
        <f t="shared" si="129"/>
        <v>0</v>
      </c>
      <c r="S84" s="3">
        <f t="shared" si="129"/>
        <v>0</v>
      </c>
      <c r="T84" s="3">
        <f t="shared" si="129"/>
        <v>0</v>
      </c>
      <c r="U84" s="3">
        <f t="shared" si="129"/>
        <v>0</v>
      </c>
      <c r="V84" s="3">
        <f t="shared" si="129"/>
        <v>0</v>
      </c>
      <c r="W84" s="3">
        <f t="shared" si="129"/>
        <v>46695</v>
      </c>
      <c r="X84" s="3">
        <f t="shared" si="129"/>
        <v>0</v>
      </c>
      <c r="Y84" s="3">
        <f t="shared" si="129"/>
        <v>0</v>
      </c>
      <c r="Z84" s="3">
        <f t="shared" si="129"/>
        <v>46695</v>
      </c>
      <c r="AA84" s="3">
        <f t="shared" si="129"/>
        <v>0</v>
      </c>
      <c r="AB84" s="3">
        <f t="shared" si="129"/>
        <v>0</v>
      </c>
      <c r="AC84" s="65"/>
      <c r="AD84" s="3"/>
      <c r="AE84" s="3"/>
      <c r="AF84" s="3"/>
      <c r="AG84" s="3"/>
      <c r="AH84" s="3"/>
      <c r="AI84" s="3"/>
      <c r="AJ84" s="3"/>
      <c r="AK84" s="3"/>
      <c r="AL84" s="3"/>
      <c r="AM84" s="3"/>
      <c r="AN84" s="3"/>
      <c r="AO84" s="3"/>
      <c r="AP84" s="3"/>
      <c r="AQ84" s="3"/>
      <c r="AR84" s="3"/>
      <c r="AS84" s="3"/>
      <c r="AT84" s="3"/>
      <c r="AU84" s="3"/>
      <c r="AV84" s="3"/>
      <c r="AW84" s="3"/>
      <c r="AX84" s="3"/>
      <c r="AY84" s="3"/>
      <c r="AZ84" s="3"/>
      <c r="BA84" s="3"/>
      <c r="BB84" s="3">
        <f aca="true" t="shared" si="130" ref="BB84:BY84">BB85</f>
        <v>8000</v>
      </c>
      <c r="BC84" s="3">
        <f t="shared" si="130"/>
        <v>0</v>
      </c>
      <c r="BD84" s="3">
        <f t="shared" si="130"/>
        <v>0</v>
      </c>
      <c r="BE84" s="3">
        <f t="shared" si="130"/>
        <v>8000</v>
      </c>
      <c r="BF84" s="3">
        <f t="shared" si="130"/>
        <v>0</v>
      </c>
      <c r="BG84" s="3">
        <f t="shared" si="130"/>
        <v>0</v>
      </c>
      <c r="BH84" s="3">
        <f t="shared" si="130"/>
        <v>8000</v>
      </c>
      <c r="BI84" s="3">
        <f t="shared" si="130"/>
        <v>0</v>
      </c>
      <c r="BJ84" s="3">
        <f t="shared" si="130"/>
        <v>0</v>
      </c>
      <c r="BK84" s="3">
        <f t="shared" si="130"/>
        <v>38695</v>
      </c>
      <c r="BL84" s="3">
        <f t="shared" si="130"/>
        <v>0</v>
      </c>
      <c r="BM84" s="3">
        <f t="shared" si="130"/>
        <v>0</v>
      </c>
      <c r="BN84" s="3">
        <f t="shared" si="130"/>
        <v>0</v>
      </c>
      <c r="BO84" s="3">
        <f t="shared" si="130"/>
        <v>0</v>
      </c>
      <c r="BP84" s="3">
        <f t="shared" si="130"/>
        <v>0</v>
      </c>
      <c r="BQ84" s="3">
        <f t="shared" si="130"/>
        <v>0</v>
      </c>
      <c r="BR84" s="3">
        <f t="shared" si="130"/>
        <v>0</v>
      </c>
      <c r="BS84" s="3">
        <f t="shared" si="130"/>
        <v>0</v>
      </c>
      <c r="BT84" s="3">
        <f t="shared" si="130"/>
        <v>38695</v>
      </c>
      <c r="BU84" s="3">
        <f t="shared" si="130"/>
        <v>0</v>
      </c>
      <c r="BV84" s="3">
        <f t="shared" si="130"/>
        <v>0</v>
      </c>
      <c r="BW84" s="3">
        <f t="shared" si="130"/>
        <v>38695</v>
      </c>
      <c r="BX84" s="3">
        <f t="shared" si="130"/>
        <v>0</v>
      </c>
      <c r="BY84" s="3">
        <f t="shared" si="130"/>
        <v>0</v>
      </c>
      <c r="BZ84" s="48"/>
    </row>
    <row r="85" spans="1:78" s="21" customFormat="1" ht="33.75" customHeight="1" outlineLevel="1">
      <c r="A85" s="17"/>
      <c r="B85" s="98" t="s">
        <v>42</v>
      </c>
      <c r="C85" s="99"/>
      <c r="D85" s="99"/>
      <c r="E85" s="99"/>
      <c r="F85" s="100"/>
      <c r="G85" s="22">
        <f>G86</f>
        <v>210000</v>
      </c>
      <c r="H85" s="22">
        <f aca="true" t="shared" si="131" ref="H85:AB85">H86</f>
        <v>210000</v>
      </c>
      <c r="I85" s="22">
        <f t="shared" si="131"/>
        <v>10000</v>
      </c>
      <c r="J85" s="22">
        <f t="shared" si="131"/>
        <v>10000</v>
      </c>
      <c r="K85" s="22">
        <f t="shared" si="131"/>
        <v>10000</v>
      </c>
      <c r="L85" s="22">
        <f t="shared" si="131"/>
        <v>10000</v>
      </c>
      <c r="M85" s="22">
        <f t="shared" si="131"/>
        <v>0</v>
      </c>
      <c r="N85" s="22">
        <f t="shared" si="131"/>
        <v>0</v>
      </c>
      <c r="O85" s="22">
        <f t="shared" si="131"/>
        <v>0</v>
      </c>
      <c r="P85" s="22">
        <f t="shared" si="131"/>
        <v>0</v>
      </c>
      <c r="Q85" s="22">
        <f t="shared" si="131"/>
        <v>0</v>
      </c>
      <c r="R85" s="22">
        <f t="shared" si="131"/>
        <v>0</v>
      </c>
      <c r="S85" s="22">
        <f t="shared" si="131"/>
        <v>0</v>
      </c>
      <c r="T85" s="22">
        <f t="shared" si="131"/>
        <v>0</v>
      </c>
      <c r="U85" s="22">
        <f t="shared" si="131"/>
        <v>0</v>
      </c>
      <c r="V85" s="22">
        <f t="shared" si="131"/>
        <v>0</v>
      </c>
      <c r="W85" s="22">
        <f t="shared" si="131"/>
        <v>46695</v>
      </c>
      <c r="X85" s="22">
        <f t="shared" si="131"/>
        <v>0</v>
      </c>
      <c r="Y85" s="22">
        <f t="shared" si="131"/>
        <v>0</v>
      </c>
      <c r="Z85" s="22">
        <f t="shared" si="131"/>
        <v>46695</v>
      </c>
      <c r="AA85" s="22">
        <f t="shared" si="131"/>
        <v>0</v>
      </c>
      <c r="AB85" s="22">
        <f t="shared" si="131"/>
        <v>0</v>
      </c>
      <c r="AC85" s="101"/>
      <c r="AD85" s="22">
        <f aca="true" t="shared" si="132" ref="AD85:BY85">AD86</f>
        <v>0</v>
      </c>
      <c r="AE85" s="22">
        <f t="shared" si="132"/>
        <v>0</v>
      </c>
      <c r="AF85" s="22">
        <f t="shared" si="132"/>
        <v>0</v>
      </c>
      <c r="AG85" s="22"/>
      <c r="AH85" s="22"/>
      <c r="AI85" s="22"/>
      <c r="AJ85" s="22"/>
      <c r="AK85" s="22"/>
      <c r="AL85" s="22"/>
      <c r="AM85" s="22"/>
      <c r="AN85" s="22"/>
      <c r="AO85" s="22"/>
      <c r="AP85" s="22">
        <f t="shared" si="132"/>
        <v>0</v>
      </c>
      <c r="AQ85" s="22">
        <f t="shared" si="132"/>
        <v>0</v>
      </c>
      <c r="AR85" s="22">
        <f t="shared" si="132"/>
        <v>0</v>
      </c>
      <c r="AS85" s="22"/>
      <c r="AT85" s="22"/>
      <c r="AU85" s="22"/>
      <c r="AV85" s="22"/>
      <c r="AW85" s="22"/>
      <c r="AX85" s="22"/>
      <c r="AY85" s="22"/>
      <c r="AZ85" s="22"/>
      <c r="BA85" s="22"/>
      <c r="BB85" s="22">
        <f t="shared" si="132"/>
        <v>8000</v>
      </c>
      <c r="BC85" s="22">
        <f t="shared" si="132"/>
        <v>0</v>
      </c>
      <c r="BD85" s="22">
        <f t="shared" si="132"/>
        <v>0</v>
      </c>
      <c r="BE85" s="22">
        <f t="shared" si="132"/>
        <v>8000</v>
      </c>
      <c r="BF85" s="22">
        <f t="shared" si="132"/>
        <v>0</v>
      </c>
      <c r="BG85" s="22">
        <f t="shared" si="132"/>
        <v>0</v>
      </c>
      <c r="BH85" s="22">
        <f t="shared" si="132"/>
        <v>8000</v>
      </c>
      <c r="BI85" s="22">
        <f t="shared" si="132"/>
        <v>0</v>
      </c>
      <c r="BJ85" s="22">
        <f t="shared" si="132"/>
        <v>0</v>
      </c>
      <c r="BK85" s="22">
        <f t="shared" si="132"/>
        <v>38695</v>
      </c>
      <c r="BL85" s="22">
        <f t="shared" si="132"/>
        <v>0</v>
      </c>
      <c r="BM85" s="22">
        <f t="shared" si="132"/>
        <v>0</v>
      </c>
      <c r="BN85" s="22">
        <f t="shared" si="132"/>
        <v>0</v>
      </c>
      <c r="BO85" s="22">
        <f t="shared" si="132"/>
        <v>0</v>
      </c>
      <c r="BP85" s="22">
        <f t="shared" si="132"/>
        <v>0</v>
      </c>
      <c r="BQ85" s="22">
        <f t="shared" si="132"/>
        <v>0</v>
      </c>
      <c r="BR85" s="22">
        <f t="shared" si="132"/>
        <v>0</v>
      </c>
      <c r="BS85" s="22">
        <f t="shared" si="132"/>
        <v>0</v>
      </c>
      <c r="BT85" s="22">
        <f t="shared" si="132"/>
        <v>38695</v>
      </c>
      <c r="BU85" s="22">
        <f t="shared" si="132"/>
        <v>0</v>
      </c>
      <c r="BV85" s="22">
        <f t="shared" si="132"/>
        <v>0</v>
      </c>
      <c r="BW85" s="22">
        <f t="shared" si="132"/>
        <v>38695</v>
      </c>
      <c r="BX85" s="22">
        <f t="shared" si="132"/>
        <v>0</v>
      </c>
      <c r="BY85" s="22">
        <f t="shared" si="132"/>
        <v>0</v>
      </c>
      <c r="BZ85" s="19"/>
    </row>
    <row r="86" spans="1:78" ht="36" customHeight="1" outlineLevel="1">
      <c r="A86" s="28"/>
      <c r="B86" s="70" t="s">
        <v>178</v>
      </c>
      <c r="C86" s="97" t="s">
        <v>76</v>
      </c>
      <c r="D86" s="32" t="s">
        <v>179</v>
      </c>
      <c r="E86" s="56" t="s">
        <v>180</v>
      </c>
      <c r="F86" s="83" t="s">
        <v>181</v>
      </c>
      <c r="G86" s="2">
        <v>210000</v>
      </c>
      <c r="H86" s="2">
        <v>210000</v>
      </c>
      <c r="I86" s="2">
        <v>10000</v>
      </c>
      <c r="J86" s="2">
        <v>10000</v>
      </c>
      <c r="K86" s="2">
        <v>10000</v>
      </c>
      <c r="L86" s="2">
        <v>10000</v>
      </c>
      <c r="M86" s="2"/>
      <c r="N86" s="2"/>
      <c r="O86" s="2"/>
      <c r="P86" s="2"/>
      <c r="Q86" s="2"/>
      <c r="R86" s="2"/>
      <c r="S86" s="2"/>
      <c r="T86" s="2"/>
      <c r="U86" s="2"/>
      <c r="V86" s="2"/>
      <c r="W86" s="2">
        <v>46695</v>
      </c>
      <c r="X86" s="2"/>
      <c r="Y86" s="2"/>
      <c r="Z86" s="2">
        <f>T86+W86</f>
        <v>46695</v>
      </c>
      <c r="AA86" s="2">
        <f>U86</f>
        <v>0</v>
      </c>
      <c r="AB86" s="2">
        <f>V86+Y86</f>
        <v>0</v>
      </c>
      <c r="AC86" s="65"/>
      <c r="AD86" s="2"/>
      <c r="AE86" s="2"/>
      <c r="AF86" s="2"/>
      <c r="AG86" s="2"/>
      <c r="AH86" s="2"/>
      <c r="AI86" s="2"/>
      <c r="AJ86" s="2"/>
      <c r="AK86" s="2"/>
      <c r="AL86" s="2"/>
      <c r="AM86" s="2"/>
      <c r="AN86" s="2"/>
      <c r="AO86" s="2"/>
      <c r="AP86" s="2"/>
      <c r="AQ86" s="2"/>
      <c r="AR86" s="2"/>
      <c r="AS86" s="2"/>
      <c r="AT86" s="2"/>
      <c r="AU86" s="2"/>
      <c r="AV86" s="2"/>
      <c r="AW86" s="2"/>
      <c r="AX86" s="2"/>
      <c r="AY86" s="2"/>
      <c r="AZ86" s="2"/>
      <c r="BA86" s="2"/>
      <c r="BB86" s="2">
        <v>8000</v>
      </c>
      <c r="BC86" s="2"/>
      <c r="BD86" s="2"/>
      <c r="BE86" s="2">
        <v>8000</v>
      </c>
      <c r="BF86" s="2"/>
      <c r="BG86" s="2"/>
      <c r="BH86" s="2">
        <f>AD86+AP86+BB86</f>
        <v>8000</v>
      </c>
      <c r="BI86" s="2">
        <f>AE86+AQ86+BC86</f>
        <v>0</v>
      </c>
      <c r="BJ86" s="2">
        <f>AF86+AR86+BD86</f>
        <v>0</v>
      </c>
      <c r="BK86" s="2">
        <f>Z86-BH86</f>
        <v>38695</v>
      </c>
      <c r="BL86" s="2">
        <f>AA86-BI86</f>
        <v>0</v>
      </c>
      <c r="BM86" s="2">
        <f>AB86-BJ86</f>
        <v>0</v>
      </c>
      <c r="BN86" s="2"/>
      <c r="BO86" s="2"/>
      <c r="BP86" s="2"/>
      <c r="BQ86" s="2">
        <f>BN86</f>
        <v>0</v>
      </c>
      <c r="BR86" s="2"/>
      <c r="BS86" s="2"/>
      <c r="BT86" s="2">
        <f>BK86-BN86</f>
        <v>38695</v>
      </c>
      <c r="BU86" s="2"/>
      <c r="BV86" s="2"/>
      <c r="BW86" s="2">
        <f>BT86</f>
        <v>38695</v>
      </c>
      <c r="BX86" s="2"/>
      <c r="BY86" s="2"/>
      <c r="BZ86" s="48"/>
    </row>
    <row r="87" spans="1:78" ht="35.25" customHeight="1">
      <c r="A87" s="64" t="s">
        <v>205</v>
      </c>
      <c r="B87" s="55" t="s">
        <v>182</v>
      </c>
      <c r="C87" s="56"/>
      <c r="D87" s="56"/>
      <c r="E87" s="56"/>
      <c r="F87" s="88"/>
      <c r="G87" s="3">
        <f>G88</f>
        <v>211561</v>
      </c>
      <c r="H87" s="3">
        <f aca="true" t="shared" si="133" ref="H87:S88">H88</f>
        <v>181561</v>
      </c>
      <c r="I87" s="3">
        <f t="shared" si="133"/>
        <v>85700</v>
      </c>
      <c r="J87" s="3">
        <f t="shared" si="133"/>
        <v>85700</v>
      </c>
      <c r="K87" s="3">
        <f t="shared" si="133"/>
        <v>85700</v>
      </c>
      <c r="L87" s="3">
        <f t="shared" si="133"/>
        <v>85700</v>
      </c>
      <c r="M87" s="3">
        <f t="shared" si="133"/>
        <v>26500</v>
      </c>
      <c r="N87" s="3">
        <f t="shared" si="133"/>
        <v>20500</v>
      </c>
      <c r="O87" s="3">
        <f t="shared" si="133"/>
        <v>0</v>
      </c>
      <c r="P87" s="3">
        <f t="shared" si="133"/>
        <v>20500</v>
      </c>
      <c r="Q87" s="3">
        <f t="shared" si="133"/>
        <v>61000</v>
      </c>
      <c r="R87" s="3">
        <f t="shared" si="133"/>
        <v>55000</v>
      </c>
      <c r="S87" s="3">
        <f t="shared" si="133"/>
        <v>46005</v>
      </c>
      <c r="T87" s="3">
        <f aca="true" t="shared" si="134" ref="T87:AB88">T88</f>
        <v>85500</v>
      </c>
      <c r="U87" s="3">
        <f t="shared" si="134"/>
        <v>0</v>
      </c>
      <c r="V87" s="3">
        <f t="shared" si="134"/>
        <v>66505</v>
      </c>
      <c r="W87" s="3">
        <f t="shared" si="134"/>
        <v>0</v>
      </c>
      <c r="X87" s="3">
        <f t="shared" si="134"/>
        <v>0</v>
      </c>
      <c r="Y87" s="3">
        <f t="shared" si="134"/>
        <v>0</v>
      </c>
      <c r="Z87" s="3">
        <f t="shared" si="134"/>
        <v>85500</v>
      </c>
      <c r="AA87" s="3">
        <f t="shared" si="134"/>
        <v>0</v>
      </c>
      <c r="AB87" s="3">
        <f t="shared" si="134"/>
        <v>66505</v>
      </c>
      <c r="AC87" s="65"/>
      <c r="AD87" s="3">
        <f>AD88</f>
        <v>20500</v>
      </c>
      <c r="AE87" s="3">
        <f aca="true" t="shared" si="135" ref="AD87:BT88">AE88</f>
        <v>0</v>
      </c>
      <c r="AF87" s="3">
        <f t="shared" si="135"/>
        <v>20500</v>
      </c>
      <c r="AG87" s="3">
        <f t="shared" si="135"/>
        <v>20500</v>
      </c>
      <c r="AH87" s="3">
        <f t="shared" si="135"/>
        <v>0</v>
      </c>
      <c r="AI87" s="3">
        <f t="shared" si="135"/>
        <v>20500</v>
      </c>
      <c r="AJ87" s="3">
        <f t="shared" si="135"/>
        <v>0</v>
      </c>
      <c r="AK87" s="3">
        <f t="shared" si="135"/>
        <v>0</v>
      </c>
      <c r="AL87" s="3">
        <f t="shared" si="135"/>
        <v>0</v>
      </c>
      <c r="AM87" s="3">
        <f t="shared" si="135"/>
        <v>0</v>
      </c>
      <c r="AN87" s="3">
        <f t="shared" si="135"/>
        <v>0</v>
      </c>
      <c r="AO87" s="3">
        <f t="shared" si="135"/>
        <v>0</v>
      </c>
      <c r="AP87" s="3">
        <f t="shared" si="135"/>
        <v>55000</v>
      </c>
      <c r="AQ87" s="3">
        <f t="shared" si="135"/>
        <v>0</v>
      </c>
      <c r="AR87" s="3">
        <f t="shared" si="135"/>
        <v>46005</v>
      </c>
      <c r="AS87" s="3">
        <f t="shared" si="135"/>
        <v>54697</v>
      </c>
      <c r="AT87" s="3">
        <f t="shared" si="135"/>
        <v>0</v>
      </c>
      <c r="AU87" s="3">
        <f t="shared" si="135"/>
        <v>46005</v>
      </c>
      <c r="AV87" s="3">
        <f t="shared" si="135"/>
        <v>0</v>
      </c>
      <c r="AW87" s="3">
        <f t="shared" si="135"/>
        <v>0</v>
      </c>
      <c r="AX87" s="3">
        <f t="shared" si="135"/>
        <v>0</v>
      </c>
      <c r="AY87" s="3">
        <f t="shared" si="135"/>
        <v>0</v>
      </c>
      <c r="AZ87" s="3">
        <f t="shared" si="135"/>
        <v>0</v>
      </c>
      <c r="BA87" s="3">
        <f t="shared" si="135"/>
        <v>0</v>
      </c>
      <c r="BB87" s="3">
        <f t="shared" si="135"/>
        <v>10000</v>
      </c>
      <c r="BC87" s="3">
        <f t="shared" si="135"/>
        <v>0</v>
      </c>
      <c r="BD87" s="3">
        <f t="shared" si="135"/>
        <v>10000</v>
      </c>
      <c r="BE87" s="3">
        <f t="shared" si="135"/>
        <v>10000</v>
      </c>
      <c r="BF87" s="3">
        <f t="shared" si="135"/>
        <v>0</v>
      </c>
      <c r="BG87" s="3">
        <f t="shared" si="135"/>
        <v>10000</v>
      </c>
      <c r="BH87" s="3">
        <f t="shared" si="135"/>
        <v>85500</v>
      </c>
      <c r="BI87" s="3">
        <f t="shared" si="135"/>
        <v>0</v>
      </c>
      <c r="BJ87" s="3">
        <f t="shared" si="135"/>
        <v>66505</v>
      </c>
      <c r="BK87" s="3"/>
      <c r="BL87" s="3"/>
      <c r="BM87" s="3"/>
      <c r="BN87" s="3">
        <f t="shared" si="135"/>
        <v>0</v>
      </c>
      <c r="BO87" s="3">
        <f t="shared" si="135"/>
        <v>0</v>
      </c>
      <c r="BP87" s="3">
        <f t="shared" si="135"/>
        <v>0</v>
      </c>
      <c r="BQ87" s="3"/>
      <c r="BR87" s="3"/>
      <c r="BS87" s="3"/>
      <c r="BT87" s="3">
        <f t="shared" si="135"/>
        <v>0</v>
      </c>
      <c r="BU87" s="3">
        <f aca="true" t="shared" si="136" ref="BT87:BV88">BU88</f>
        <v>0</v>
      </c>
      <c r="BV87" s="3">
        <f t="shared" si="136"/>
        <v>0</v>
      </c>
      <c r="BW87" s="48"/>
      <c r="BX87" s="48"/>
      <c r="BY87" s="48"/>
      <c r="BZ87" s="3"/>
    </row>
    <row r="88" spans="1:78" ht="41.25" customHeight="1" outlineLevel="1">
      <c r="A88" s="54"/>
      <c r="B88" s="55" t="s">
        <v>23</v>
      </c>
      <c r="C88" s="56"/>
      <c r="D88" s="56"/>
      <c r="E88" s="56"/>
      <c r="F88" s="88"/>
      <c r="G88" s="3">
        <f>G89</f>
        <v>211561</v>
      </c>
      <c r="H88" s="3">
        <f t="shared" si="133"/>
        <v>181561</v>
      </c>
      <c r="I88" s="3">
        <f t="shared" si="133"/>
        <v>85700</v>
      </c>
      <c r="J88" s="3">
        <f t="shared" si="133"/>
        <v>85700</v>
      </c>
      <c r="K88" s="3">
        <f t="shared" si="133"/>
        <v>85700</v>
      </c>
      <c r="L88" s="3">
        <f t="shared" si="133"/>
        <v>85700</v>
      </c>
      <c r="M88" s="3">
        <f t="shared" si="133"/>
        <v>26500</v>
      </c>
      <c r="N88" s="3">
        <f t="shared" si="133"/>
        <v>20500</v>
      </c>
      <c r="O88" s="3">
        <f t="shared" si="133"/>
        <v>0</v>
      </c>
      <c r="P88" s="3">
        <f t="shared" si="133"/>
        <v>20500</v>
      </c>
      <c r="Q88" s="3">
        <f t="shared" si="133"/>
        <v>61000</v>
      </c>
      <c r="R88" s="3">
        <f t="shared" si="133"/>
        <v>55000</v>
      </c>
      <c r="S88" s="3">
        <f t="shared" si="133"/>
        <v>46005</v>
      </c>
      <c r="T88" s="3">
        <f t="shared" si="134"/>
        <v>85500</v>
      </c>
      <c r="U88" s="3">
        <f t="shared" si="134"/>
        <v>0</v>
      </c>
      <c r="V88" s="3">
        <f t="shared" si="134"/>
        <v>66505</v>
      </c>
      <c r="W88" s="3">
        <f t="shared" si="134"/>
        <v>0</v>
      </c>
      <c r="X88" s="3">
        <f t="shared" si="134"/>
        <v>0</v>
      </c>
      <c r="Y88" s="3">
        <f t="shared" si="134"/>
        <v>0</v>
      </c>
      <c r="Z88" s="3">
        <f t="shared" si="134"/>
        <v>85500</v>
      </c>
      <c r="AA88" s="3">
        <f t="shared" si="134"/>
        <v>0</v>
      </c>
      <c r="AB88" s="3">
        <f t="shared" si="134"/>
        <v>66505</v>
      </c>
      <c r="AC88" s="65"/>
      <c r="AD88" s="3">
        <f t="shared" si="135"/>
        <v>20500</v>
      </c>
      <c r="AE88" s="3">
        <f t="shared" si="135"/>
        <v>0</v>
      </c>
      <c r="AF88" s="3">
        <f t="shared" si="135"/>
        <v>20500</v>
      </c>
      <c r="AG88" s="3">
        <f t="shared" si="135"/>
        <v>20500</v>
      </c>
      <c r="AH88" s="3">
        <f t="shared" si="135"/>
        <v>0</v>
      </c>
      <c r="AI88" s="3">
        <f t="shared" si="135"/>
        <v>20500</v>
      </c>
      <c r="AJ88" s="3">
        <f t="shared" si="135"/>
        <v>0</v>
      </c>
      <c r="AK88" s="3">
        <f t="shared" si="135"/>
        <v>0</v>
      </c>
      <c r="AL88" s="3">
        <f t="shared" si="135"/>
        <v>0</v>
      </c>
      <c r="AM88" s="3">
        <f t="shared" si="135"/>
        <v>0</v>
      </c>
      <c r="AN88" s="3">
        <f t="shared" si="135"/>
        <v>0</v>
      </c>
      <c r="AO88" s="3">
        <f t="shared" si="135"/>
        <v>0</v>
      </c>
      <c r="AP88" s="3">
        <f t="shared" si="135"/>
        <v>55000</v>
      </c>
      <c r="AQ88" s="3">
        <f t="shared" si="135"/>
        <v>0</v>
      </c>
      <c r="AR88" s="3">
        <f t="shared" si="135"/>
        <v>46005</v>
      </c>
      <c r="AS88" s="3">
        <f t="shared" si="135"/>
        <v>54697</v>
      </c>
      <c r="AT88" s="3">
        <f t="shared" si="135"/>
        <v>0</v>
      </c>
      <c r="AU88" s="3">
        <f t="shared" si="135"/>
        <v>46005</v>
      </c>
      <c r="AV88" s="3">
        <f t="shared" si="135"/>
        <v>0</v>
      </c>
      <c r="AW88" s="3">
        <f t="shared" si="135"/>
        <v>0</v>
      </c>
      <c r="AX88" s="3">
        <f t="shared" si="135"/>
        <v>0</v>
      </c>
      <c r="AY88" s="3">
        <f t="shared" si="135"/>
        <v>0</v>
      </c>
      <c r="AZ88" s="3">
        <f t="shared" si="135"/>
        <v>0</v>
      </c>
      <c r="BA88" s="3">
        <f t="shared" si="135"/>
        <v>0</v>
      </c>
      <c r="BB88" s="3">
        <f t="shared" si="135"/>
        <v>10000</v>
      </c>
      <c r="BC88" s="3">
        <f t="shared" si="135"/>
        <v>0</v>
      </c>
      <c r="BD88" s="3">
        <f t="shared" si="135"/>
        <v>10000</v>
      </c>
      <c r="BE88" s="3">
        <f t="shared" si="135"/>
        <v>10000</v>
      </c>
      <c r="BF88" s="3">
        <f t="shared" si="135"/>
        <v>0</v>
      </c>
      <c r="BG88" s="3">
        <f t="shared" si="135"/>
        <v>10000</v>
      </c>
      <c r="BH88" s="3">
        <f t="shared" si="135"/>
        <v>85500</v>
      </c>
      <c r="BI88" s="3">
        <f t="shared" si="135"/>
        <v>0</v>
      </c>
      <c r="BJ88" s="3">
        <f t="shared" si="135"/>
        <v>66505</v>
      </c>
      <c r="BK88" s="3"/>
      <c r="BL88" s="3"/>
      <c r="BM88" s="3"/>
      <c r="BN88" s="3">
        <f t="shared" si="135"/>
        <v>0</v>
      </c>
      <c r="BO88" s="3">
        <f t="shared" si="135"/>
        <v>0</v>
      </c>
      <c r="BP88" s="3">
        <f t="shared" si="135"/>
        <v>0</v>
      </c>
      <c r="BQ88" s="3"/>
      <c r="BR88" s="3"/>
      <c r="BS88" s="3"/>
      <c r="BT88" s="3">
        <f t="shared" si="136"/>
        <v>0</v>
      </c>
      <c r="BU88" s="3">
        <f t="shared" si="136"/>
        <v>0</v>
      </c>
      <c r="BV88" s="3">
        <f t="shared" si="136"/>
        <v>0</v>
      </c>
      <c r="BW88" s="48"/>
      <c r="BX88" s="48"/>
      <c r="BY88" s="48"/>
      <c r="BZ88" s="48"/>
    </row>
    <row r="89" spans="1:78" ht="45" customHeight="1" outlineLevel="1">
      <c r="A89" s="28"/>
      <c r="B89" s="96" t="s">
        <v>183</v>
      </c>
      <c r="C89" s="97" t="s">
        <v>108</v>
      </c>
      <c r="D89" s="56"/>
      <c r="E89" s="32" t="s">
        <v>36</v>
      </c>
      <c r="F89" s="83" t="s">
        <v>184</v>
      </c>
      <c r="G89" s="2">
        <v>211561</v>
      </c>
      <c r="H89" s="2">
        <v>181561</v>
      </c>
      <c r="I89" s="2">
        <v>85700</v>
      </c>
      <c r="J89" s="2">
        <v>85700</v>
      </c>
      <c r="K89" s="2">
        <v>85700</v>
      </c>
      <c r="L89" s="2">
        <v>85700</v>
      </c>
      <c r="M89" s="2">
        <v>26500</v>
      </c>
      <c r="N89" s="2">
        <v>20500</v>
      </c>
      <c r="O89" s="2"/>
      <c r="P89" s="2">
        <v>20500</v>
      </c>
      <c r="Q89" s="2">
        <v>61000</v>
      </c>
      <c r="R89" s="2">
        <v>55000</v>
      </c>
      <c r="S89" s="2">
        <v>46005</v>
      </c>
      <c r="T89" s="2">
        <v>85500</v>
      </c>
      <c r="U89" s="2"/>
      <c r="V89" s="2">
        <v>66505</v>
      </c>
      <c r="W89" s="2"/>
      <c r="X89" s="2"/>
      <c r="Y89" s="2"/>
      <c r="Z89" s="2">
        <f>T89+W89</f>
        <v>85500</v>
      </c>
      <c r="AA89" s="2">
        <f>U89</f>
        <v>0</v>
      </c>
      <c r="AB89" s="2">
        <f>V89+Y89</f>
        <v>66505</v>
      </c>
      <c r="AC89" s="32"/>
      <c r="AD89" s="2">
        <v>20500</v>
      </c>
      <c r="AE89" s="2"/>
      <c r="AF89" s="2">
        <f>AD89</f>
        <v>20500</v>
      </c>
      <c r="AG89" s="2">
        <v>20500</v>
      </c>
      <c r="AH89" s="2"/>
      <c r="AI89" s="2">
        <v>20500</v>
      </c>
      <c r="AJ89" s="2"/>
      <c r="AK89" s="2"/>
      <c r="AL89" s="2"/>
      <c r="AM89" s="2"/>
      <c r="AN89" s="2"/>
      <c r="AO89" s="2"/>
      <c r="AP89" s="2">
        <v>55000</v>
      </c>
      <c r="AQ89" s="2"/>
      <c r="AR89" s="2">
        <v>46005</v>
      </c>
      <c r="AS89" s="2">
        <v>54697</v>
      </c>
      <c r="AT89" s="2"/>
      <c r="AU89" s="2">
        <v>46005</v>
      </c>
      <c r="AV89" s="2"/>
      <c r="AW89" s="2"/>
      <c r="AX89" s="2"/>
      <c r="AY89" s="2"/>
      <c r="AZ89" s="2"/>
      <c r="BA89" s="2"/>
      <c r="BB89" s="2">
        <f>T89-AD89-AP89</f>
        <v>10000</v>
      </c>
      <c r="BC89" s="2"/>
      <c r="BD89" s="2">
        <v>10000</v>
      </c>
      <c r="BE89" s="2">
        <v>10000</v>
      </c>
      <c r="BF89" s="2"/>
      <c r="BG89" s="2">
        <v>10000</v>
      </c>
      <c r="BH89" s="2">
        <f>AD89+AP89+BB89</f>
        <v>85500</v>
      </c>
      <c r="BI89" s="2">
        <f>AE89+AQ89+BC89</f>
        <v>0</v>
      </c>
      <c r="BJ89" s="2">
        <f>AF89+AR89+BD89-10000</f>
        <v>66505</v>
      </c>
      <c r="BK89" s="2">
        <f>Z89-BH89</f>
        <v>0</v>
      </c>
      <c r="BL89" s="2">
        <f>AA89-BI89</f>
        <v>0</v>
      </c>
      <c r="BM89" s="2"/>
      <c r="BN89" s="2"/>
      <c r="BO89" s="48"/>
      <c r="BP89" s="48"/>
      <c r="BQ89" s="48"/>
      <c r="BR89" s="48"/>
      <c r="BS89" s="48"/>
      <c r="BT89" s="2"/>
      <c r="BU89" s="48"/>
      <c r="BV89" s="48"/>
      <c r="BW89" s="48"/>
      <c r="BX89" s="48"/>
      <c r="BY89" s="48"/>
      <c r="BZ89" s="48"/>
    </row>
    <row r="90" spans="1:78" ht="44.25" customHeight="1">
      <c r="A90" s="64" t="s">
        <v>206</v>
      </c>
      <c r="B90" s="55" t="s">
        <v>57</v>
      </c>
      <c r="C90" s="56"/>
      <c r="D90" s="56"/>
      <c r="E90" s="56"/>
      <c r="F90" s="88"/>
      <c r="G90" s="3">
        <f>G91</f>
        <v>20400</v>
      </c>
      <c r="H90" s="3">
        <f aca="true" t="shared" si="137" ref="H90:S92">H91</f>
        <v>12592</v>
      </c>
      <c r="I90" s="3">
        <f t="shared" si="137"/>
        <v>10000</v>
      </c>
      <c r="J90" s="3">
        <f t="shared" si="137"/>
        <v>10000</v>
      </c>
      <c r="K90" s="3">
        <f t="shared" si="137"/>
        <v>10000</v>
      </c>
      <c r="L90" s="3">
        <f t="shared" si="137"/>
        <v>10000</v>
      </c>
      <c r="M90" s="3">
        <f t="shared" si="137"/>
        <v>5592</v>
      </c>
      <c r="N90" s="3">
        <f t="shared" si="137"/>
        <v>2592</v>
      </c>
      <c r="O90" s="3">
        <f t="shared" si="137"/>
        <v>0</v>
      </c>
      <c r="P90" s="3">
        <f t="shared" si="137"/>
        <v>2592</v>
      </c>
      <c r="Q90" s="3">
        <f t="shared" si="137"/>
        <v>37550</v>
      </c>
      <c r="R90" s="3">
        <f t="shared" si="137"/>
        <v>36550</v>
      </c>
      <c r="S90" s="3">
        <f t="shared" si="137"/>
        <v>0</v>
      </c>
      <c r="T90" s="3">
        <f aca="true" t="shared" si="138" ref="T90:BB91">T91</f>
        <v>2592</v>
      </c>
      <c r="U90" s="3">
        <f t="shared" si="138"/>
        <v>0</v>
      </c>
      <c r="V90" s="3">
        <f t="shared" si="138"/>
        <v>0</v>
      </c>
      <c r="W90" s="3">
        <f t="shared" si="138"/>
        <v>0</v>
      </c>
      <c r="X90" s="3">
        <f t="shared" si="138"/>
        <v>0</v>
      </c>
      <c r="Y90" s="3">
        <f t="shared" si="138"/>
        <v>0</v>
      </c>
      <c r="Z90" s="3">
        <f t="shared" si="138"/>
        <v>2592</v>
      </c>
      <c r="AA90" s="3">
        <f t="shared" si="138"/>
        <v>0</v>
      </c>
      <c r="AB90" s="3">
        <f t="shared" si="138"/>
        <v>0</v>
      </c>
      <c r="AC90" s="65"/>
      <c r="AD90" s="3">
        <f t="shared" si="138"/>
        <v>2592</v>
      </c>
      <c r="AE90" s="3">
        <f t="shared" si="138"/>
        <v>0</v>
      </c>
      <c r="AF90" s="3">
        <f t="shared" si="138"/>
        <v>0</v>
      </c>
      <c r="AG90" s="3">
        <f t="shared" si="138"/>
        <v>2592</v>
      </c>
      <c r="AH90" s="3">
        <f t="shared" si="138"/>
        <v>0</v>
      </c>
      <c r="AI90" s="3">
        <f t="shared" si="138"/>
        <v>0</v>
      </c>
      <c r="AJ90" s="3">
        <f t="shared" si="138"/>
        <v>0</v>
      </c>
      <c r="AK90" s="3">
        <f t="shared" si="138"/>
        <v>0</v>
      </c>
      <c r="AL90" s="3">
        <f t="shared" si="138"/>
        <v>0</v>
      </c>
      <c r="AM90" s="3">
        <f t="shared" si="138"/>
        <v>0</v>
      </c>
      <c r="AN90" s="3">
        <f t="shared" si="138"/>
        <v>0</v>
      </c>
      <c r="AO90" s="3">
        <f t="shared" si="138"/>
        <v>0</v>
      </c>
      <c r="AP90" s="3">
        <f t="shared" si="138"/>
        <v>0</v>
      </c>
      <c r="AQ90" s="3">
        <f t="shared" si="138"/>
        <v>0</v>
      </c>
      <c r="AR90" s="3">
        <f t="shared" si="138"/>
        <v>0</v>
      </c>
      <c r="AS90" s="3"/>
      <c r="AT90" s="3"/>
      <c r="AU90" s="3"/>
      <c r="AV90" s="3"/>
      <c r="AW90" s="3"/>
      <c r="AX90" s="3"/>
      <c r="AY90" s="3"/>
      <c r="AZ90" s="3"/>
      <c r="BA90" s="3"/>
      <c r="BB90" s="3">
        <f t="shared" si="138"/>
        <v>0</v>
      </c>
      <c r="BC90" s="3">
        <f>BC91</f>
        <v>0</v>
      </c>
      <c r="BD90" s="3">
        <f>BD91</f>
        <v>0</v>
      </c>
      <c r="BE90" s="3"/>
      <c r="BF90" s="3"/>
      <c r="BG90" s="3"/>
      <c r="BH90" s="3">
        <f aca="true" t="shared" si="139" ref="BH90:BJ91">BH91</f>
        <v>2592</v>
      </c>
      <c r="BI90" s="3">
        <f t="shared" si="139"/>
        <v>0</v>
      </c>
      <c r="BJ90" s="3">
        <f t="shared" si="139"/>
        <v>0</v>
      </c>
      <c r="BK90" s="3"/>
      <c r="BL90" s="3"/>
      <c r="BM90" s="3"/>
      <c r="BN90" s="48"/>
      <c r="BO90" s="48"/>
      <c r="BP90" s="48"/>
      <c r="BQ90" s="48"/>
      <c r="BR90" s="48"/>
      <c r="BS90" s="48"/>
      <c r="BT90" s="48"/>
      <c r="BU90" s="48"/>
      <c r="BV90" s="48"/>
      <c r="BW90" s="48"/>
      <c r="BX90" s="48"/>
      <c r="BY90" s="48"/>
      <c r="BZ90" s="48"/>
    </row>
    <row r="91" spans="1:78" ht="45" customHeight="1" outlineLevel="1">
      <c r="A91" s="54"/>
      <c r="B91" s="55" t="s">
        <v>23</v>
      </c>
      <c r="C91" s="56"/>
      <c r="D91" s="56"/>
      <c r="E91" s="56"/>
      <c r="F91" s="88"/>
      <c r="G91" s="3">
        <f>G92</f>
        <v>20400</v>
      </c>
      <c r="H91" s="3">
        <f t="shared" si="137"/>
        <v>12592</v>
      </c>
      <c r="I91" s="3">
        <f t="shared" si="137"/>
        <v>10000</v>
      </c>
      <c r="J91" s="3">
        <f t="shared" si="137"/>
        <v>10000</v>
      </c>
      <c r="K91" s="3">
        <f t="shared" si="137"/>
        <v>10000</v>
      </c>
      <c r="L91" s="3">
        <f t="shared" si="137"/>
        <v>10000</v>
      </c>
      <c r="M91" s="3">
        <f t="shared" si="137"/>
        <v>5592</v>
      </c>
      <c r="N91" s="3">
        <f t="shared" si="137"/>
        <v>2592</v>
      </c>
      <c r="O91" s="3">
        <f t="shared" si="137"/>
        <v>0</v>
      </c>
      <c r="P91" s="3">
        <f t="shared" si="137"/>
        <v>2592</v>
      </c>
      <c r="Q91" s="3">
        <f t="shared" si="137"/>
        <v>37550</v>
      </c>
      <c r="R91" s="3">
        <f t="shared" si="137"/>
        <v>36550</v>
      </c>
      <c r="S91" s="3">
        <f t="shared" si="137"/>
        <v>0</v>
      </c>
      <c r="T91" s="3">
        <f t="shared" si="138"/>
        <v>2592</v>
      </c>
      <c r="U91" s="3">
        <f t="shared" si="138"/>
        <v>0</v>
      </c>
      <c r="V91" s="3">
        <f t="shared" si="138"/>
        <v>0</v>
      </c>
      <c r="W91" s="3">
        <f t="shared" si="138"/>
        <v>0</v>
      </c>
      <c r="X91" s="3">
        <f t="shared" si="138"/>
        <v>0</v>
      </c>
      <c r="Y91" s="3">
        <f t="shared" si="138"/>
        <v>0</v>
      </c>
      <c r="Z91" s="3">
        <f t="shared" si="138"/>
        <v>2592</v>
      </c>
      <c r="AA91" s="3">
        <f t="shared" si="138"/>
        <v>0</v>
      </c>
      <c r="AB91" s="3">
        <f t="shared" si="138"/>
        <v>0</v>
      </c>
      <c r="AC91" s="65"/>
      <c r="AD91" s="3">
        <f t="shared" si="138"/>
        <v>2592</v>
      </c>
      <c r="AE91" s="3">
        <f aca="true" t="shared" si="140" ref="AE91:AR91">AE92</f>
        <v>0</v>
      </c>
      <c r="AF91" s="3">
        <f t="shared" si="140"/>
        <v>0</v>
      </c>
      <c r="AG91" s="3">
        <f t="shared" si="140"/>
        <v>2592</v>
      </c>
      <c r="AH91" s="3">
        <f t="shared" si="140"/>
        <v>0</v>
      </c>
      <c r="AI91" s="3">
        <f t="shared" si="140"/>
        <v>0</v>
      </c>
      <c r="AJ91" s="3">
        <f t="shared" si="140"/>
        <v>0</v>
      </c>
      <c r="AK91" s="3">
        <f t="shared" si="140"/>
        <v>0</v>
      </c>
      <c r="AL91" s="3">
        <f t="shared" si="140"/>
        <v>0</v>
      </c>
      <c r="AM91" s="3">
        <f t="shared" si="140"/>
        <v>0</v>
      </c>
      <c r="AN91" s="3">
        <f t="shared" si="140"/>
        <v>0</v>
      </c>
      <c r="AO91" s="3">
        <f t="shared" si="140"/>
        <v>0</v>
      </c>
      <c r="AP91" s="3">
        <f t="shared" si="140"/>
        <v>0</v>
      </c>
      <c r="AQ91" s="3">
        <f t="shared" si="140"/>
        <v>0</v>
      </c>
      <c r="AR91" s="3">
        <f t="shared" si="140"/>
        <v>0</v>
      </c>
      <c r="AS91" s="3"/>
      <c r="AT91" s="3"/>
      <c r="AU91" s="3"/>
      <c r="AV91" s="3"/>
      <c r="AW91" s="3"/>
      <c r="AX91" s="3"/>
      <c r="AY91" s="3"/>
      <c r="AZ91" s="3"/>
      <c r="BA91" s="3"/>
      <c r="BB91" s="3">
        <f>BB92</f>
        <v>0</v>
      </c>
      <c r="BC91" s="3">
        <f>BC92</f>
        <v>0</v>
      </c>
      <c r="BD91" s="3">
        <f>BD92</f>
        <v>0</v>
      </c>
      <c r="BE91" s="3"/>
      <c r="BF91" s="3"/>
      <c r="BG91" s="3"/>
      <c r="BH91" s="3">
        <f t="shared" si="139"/>
        <v>2592</v>
      </c>
      <c r="BI91" s="3">
        <f t="shared" si="139"/>
        <v>0</v>
      </c>
      <c r="BJ91" s="3">
        <f t="shared" si="139"/>
        <v>0</v>
      </c>
      <c r="BK91" s="3"/>
      <c r="BL91" s="3"/>
      <c r="BM91" s="3"/>
      <c r="BN91" s="48"/>
      <c r="BO91" s="48"/>
      <c r="BP91" s="48"/>
      <c r="BQ91" s="48"/>
      <c r="BR91" s="48"/>
      <c r="BS91" s="48"/>
      <c r="BT91" s="48"/>
      <c r="BU91" s="48"/>
      <c r="BV91" s="48"/>
      <c r="BW91" s="48"/>
      <c r="BX91" s="48"/>
      <c r="BY91" s="48"/>
      <c r="BZ91" s="48"/>
    </row>
    <row r="92" spans="1:78" ht="63.75" customHeight="1" outlineLevel="1">
      <c r="A92" s="102"/>
      <c r="B92" s="96" t="s">
        <v>185</v>
      </c>
      <c r="C92" s="32" t="s">
        <v>73</v>
      </c>
      <c r="D92" s="83" t="s">
        <v>186</v>
      </c>
      <c r="E92" s="97" t="s">
        <v>67</v>
      </c>
      <c r="F92" s="32" t="s">
        <v>187</v>
      </c>
      <c r="G92" s="2">
        <v>20400</v>
      </c>
      <c r="H92" s="2">
        <v>12592</v>
      </c>
      <c r="I92" s="2">
        <v>10000</v>
      </c>
      <c r="J92" s="2">
        <v>10000</v>
      </c>
      <c r="K92" s="2">
        <v>10000</v>
      </c>
      <c r="L92" s="2">
        <v>10000</v>
      </c>
      <c r="M92" s="2">
        <v>5592</v>
      </c>
      <c r="N92" s="2">
        <v>2592</v>
      </c>
      <c r="O92" s="2">
        <f t="shared" si="137"/>
        <v>0</v>
      </c>
      <c r="P92" s="2">
        <v>2592</v>
      </c>
      <c r="Q92" s="2">
        <f t="shared" si="137"/>
        <v>37550</v>
      </c>
      <c r="R92" s="2">
        <f t="shared" si="137"/>
        <v>36550</v>
      </c>
      <c r="S92" s="2">
        <f t="shared" si="137"/>
        <v>0</v>
      </c>
      <c r="T92" s="2">
        <v>2592</v>
      </c>
      <c r="U92" s="2"/>
      <c r="V92" s="2"/>
      <c r="W92" s="2"/>
      <c r="X92" s="2"/>
      <c r="Y92" s="2"/>
      <c r="Z92" s="2">
        <f>T92+W92</f>
        <v>2592</v>
      </c>
      <c r="AA92" s="2">
        <f>U92</f>
        <v>0</v>
      </c>
      <c r="AB92" s="2">
        <f>V92+Y92</f>
        <v>0</v>
      </c>
      <c r="AC92" s="65"/>
      <c r="AD92" s="2">
        <v>2592</v>
      </c>
      <c r="AE92" s="2"/>
      <c r="AF92" s="2"/>
      <c r="AG92" s="2">
        <v>2592</v>
      </c>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f>AD92+AP92+BB92</f>
        <v>2592</v>
      </c>
      <c r="BI92" s="2">
        <f>AE92+AQ92+BC92</f>
        <v>0</v>
      </c>
      <c r="BJ92" s="2">
        <f>AF92+AR92+BD92</f>
        <v>0</v>
      </c>
      <c r="BK92" s="2">
        <f>Z92-BH92</f>
        <v>0</v>
      </c>
      <c r="BL92" s="2">
        <f>AA92-BI92</f>
        <v>0</v>
      </c>
      <c r="BM92" s="2">
        <f>AB92-BJ92</f>
        <v>0</v>
      </c>
      <c r="BN92" s="48"/>
      <c r="BO92" s="48"/>
      <c r="BP92" s="48"/>
      <c r="BQ92" s="48"/>
      <c r="BR92" s="48"/>
      <c r="BS92" s="48"/>
      <c r="BT92" s="48"/>
      <c r="BU92" s="48"/>
      <c r="BV92" s="48"/>
      <c r="BW92" s="48"/>
      <c r="BX92" s="48"/>
      <c r="BY92" s="48"/>
      <c r="BZ92" s="48"/>
    </row>
    <row r="93" spans="1:78" ht="42" customHeight="1">
      <c r="A93" s="64" t="s">
        <v>207</v>
      </c>
      <c r="B93" s="55" t="s">
        <v>188</v>
      </c>
      <c r="C93" s="56"/>
      <c r="D93" s="56"/>
      <c r="E93" s="56"/>
      <c r="F93" s="88"/>
      <c r="G93" s="3">
        <f>G94+G96</f>
        <v>174000</v>
      </c>
      <c r="H93" s="3">
        <f aca="true" t="shared" si="141" ref="H93:S93">H94+H96</f>
        <v>169000</v>
      </c>
      <c r="I93" s="3">
        <f t="shared" si="141"/>
        <v>17500</v>
      </c>
      <c r="J93" s="3">
        <f t="shared" si="141"/>
        <v>16000</v>
      </c>
      <c r="K93" s="3">
        <f t="shared" si="141"/>
        <v>17500</v>
      </c>
      <c r="L93" s="3">
        <f t="shared" si="141"/>
        <v>16000</v>
      </c>
      <c r="M93" s="3">
        <f t="shared" si="141"/>
        <v>24000</v>
      </c>
      <c r="N93" s="3">
        <f t="shared" si="141"/>
        <v>24000</v>
      </c>
      <c r="O93" s="3">
        <f t="shared" si="141"/>
        <v>0</v>
      </c>
      <c r="P93" s="3">
        <f t="shared" si="141"/>
        <v>0</v>
      </c>
      <c r="Q93" s="3">
        <f t="shared" si="141"/>
        <v>37550</v>
      </c>
      <c r="R93" s="3">
        <f t="shared" si="141"/>
        <v>36550</v>
      </c>
      <c r="S93" s="3">
        <f t="shared" si="141"/>
        <v>0</v>
      </c>
      <c r="T93" s="3">
        <f>T94+T96</f>
        <v>110138</v>
      </c>
      <c r="U93" s="3">
        <f aca="true" t="shared" si="142" ref="U93:AB93">U94+U96</f>
        <v>0</v>
      </c>
      <c r="V93" s="3">
        <f t="shared" si="142"/>
        <v>0</v>
      </c>
      <c r="W93" s="3">
        <f t="shared" si="142"/>
        <v>0</v>
      </c>
      <c r="X93" s="3">
        <f t="shared" si="142"/>
        <v>0</v>
      </c>
      <c r="Y93" s="3">
        <f t="shared" si="142"/>
        <v>0</v>
      </c>
      <c r="Z93" s="3">
        <f t="shared" si="142"/>
        <v>110138</v>
      </c>
      <c r="AA93" s="3">
        <f t="shared" si="142"/>
        <v>0</v>
      </c>
      <c r="AB93" s="3">
        <f t="shared" si="142"/>
        <v>0</v>
      </c>
      <c r="AC93" s="65"/>
      <c r="AD93" s="3">
        <f>AD94+AD96</f>
        <v>24000</v>
      </c>
      <c r="AE93" s="3">
        <f aca="true" t="shared" si="143" ref="AE93:AO93">AE94+AE96</f>
        <v>0</v>
      </c>
      <c r="AF93" s="3">
        <f t="shared" si="143"/>
        <v>0</v>
      </c>
      <c r="AG93" s="3">
        <f t="shared" si="143"/>
        <v>24000</v>
      </c>
      <c r="AH93" s="3">
        <f t="shared" si="143"/>
        <v>0</v>
      </c>
      <c r="AI93" s="3">
        <f t="shared" si="143"/>
        <v>0</v>
      </c>
      <c r="AJ93" s="3">
        <f t="shared" si="143"/>
        <v>0</v>
      </c>
      <c r="AK93" s="3">
        <f t="shared" si="143"/>
        <v>0</v>
      </c>
      <c r="AL93" s="3">
        <f t="shared" si="143"/>
        <v>0</v>
      </c>
      <c r="AM93" s="3">
        <f t="shared" si="143"/>
        <v>0</v>
      </c>
      <c r="AN93" s="3">
        <f t="shared" si="143"/>
        <v>0</v>
      </c>
      <c r="AO93" s="3">
        <f t="shared" si="143"/>
        <v>0</v>
      </c>
      <c r="AP93" s="3">
        <f>AP94+AP96</f>
        <v>36550</v>
      </c>
      <c r="AQ93" s="3">
        <f aca="true" t="shared" si="144" ref="AQ93:BA93">AQ94+AQ96</f>
        <v>0</v>
      </c>
      <c r="AR93" s="3">
        <f t="shared" si="144"/>
        <v>0</v>
      </c>
      <c r="AS93" s="3">
        <f t="shared" si="144"/>
        <v>36550</v>
      </c>
      <c r="AT93" s="3">
        <f t="shared" si="144"/>
        <v>0</v>
      </c>
      <c r="AU93" s="3">
        <f t="shared" si="144"/>
        <v>0</v>
      </c>
      <c r="AV93" s="3">
        <f t="shared" si="144"/>
        <v>0</v>
      </c>
      <c r="AW93" s="3">
        <f t="shared" si="144"/>
        <v>0</v>
      </c>
      <c r="AX93" s="3">
        <f t="shared" si="144"/>
        <v>0</v>
      </c>
      <c r="AY93" s="3">
        <f t="shared" si="144"/>
        <v>0</v>
      </c>
      <c r="AZ93" s="3">
        <f t="shared" si="144"/>
        <v>0</v>
      </c>
      <c r="BA93" s="3">
        <f t="shared" si="144"/>
        <v>0</v>
      </c>
      <c r="BB93" s="3">
        <f>BB94+BB96</f>
        <v>10000</v>
      </c>
      <c r="BC93" s="3">
        <f>BC94+BC96</f>
        <v>0</v>
      </c>
      <c r="BD93" s="3">
        <f>BD94+BD96</f>
        <v>0</v>
      </c>
      <c r="BE93" s="3">
        <f>BE94+BE96</f>
        <v>10000</v>
      </c>
      <c r="BF93" s="3">
        <f>BF94+BF96</f>
        <v>0</v>
      </c>
      <c r="BG93" s="3"/>
      <c r="BH93" s="3">
        <f aca="true" t="shared" si="145" ref="BH93:BM93">BH94+BH96</f>
        <v>70550</v>
      </c>
      <c r="BI93" s="3">
        <f t="shared" si="145"/>
        <v>0</v>
      </c>
      <c r="BJ93" s="3">
        <f t="shared" si="145"/>
        <v>0</v>
      </c>
      <c r="BK93" s="3">
        <f t="shared" si="145"/>
        <v>39588</v>
      </c>
      <c r="BL93" s="3">
        <f t="shared" si="145"/>
        <v>0</v>
      </c>
      <c r="BM93" s="3">
        <f t="shared" si="145"/>
        <v>0</v>
      </c>
      <c r="BN93" s="3">
        <f aca="true" t="shared" si="146" ref="BN93:BY93">BN94+BN96</f>
        <v>19486</v>
      </c>
      <c r="BO93" s="3">
        <f t="shared" si="146"/>
        <v>0</v>
      </c>
      <c r="BP93" s="3">
        <f t="shared" si="146"/>
        <v>0</v>
      </c>
      <c r="BQ93" s="3">
        <f t="shared" si="146"/>
        <v>19486</v>
      </c>
      <c r="BR93" s="3">
        <f t="shared" si="146"/>
        <v>0</v>
      </c>
      <c r="BS93" s="3">
        <f t="shared" si="146"/>
        <v>0</v>
      </c>
      <c r="BT93" s="3">
        <f t="shared" si="146"/>
        <v>20102</v>
      </c>
      <c r="BU93" s="3">
        <f t="shared" si="146"/>
        <v>0</v>
      </c>
      <c r="BV93" s="3">
        <f t="shared" si="146"/>
        <v>0</v>
      </c>
      <c r="BW93" s="3">
        <f t="shared" si="146"/>
        <v>20102</v>
      </c>
      <c r="BX93" s="3">
        <f t="shared" si="146"/>
        <v>0</v>
      </c>
      <c r="BY93" s="3">
        <f t="shared" si="146"/>
        <v>0</v>
      </c>
      <c r="BZ93" s="3"/>
    </row>
    <row r="94" spans="1:78" ht="39" outlineLevel="1">
      <c r="A94" s="54" t="s">
        <v>22</v>
      </c>
      <c r="B94" s="68" t="s">
        <v>23</v>
      </c>
      <c r="C94" s="79"/>
      <c r="D94" s="79"/>
      <c r="E94" s="79"/>
      <c r="F94" s="85"/>
      <c r="G94" s="4">
        <f>G95</f>
        <v>49000</v>
      </c>
      <c r="H94" s="4">
        <f aca="true" t="shared" si="147" ref="H94:BJ94">H95</f>
        <v>44000</v>
      </c>
      <c r="I94" s="4">
        <f t="shared" si="147"/>
        <v>17500</v>
      </c>
      <c r="J94" s="4">
        <f t="shared" si="147"/>
        <v>16000</v>
      </c>
      <c r="K94" s="4">
        <f t="shared" si="147"/>
        <v>17500</v>
      </c>
      <c r="L94" s="4">
        <f t="shared" si="147"/>
        <v>16000</v>
      </c>
      <c r="M94" s="4">
        <f t="shared" si="147"/>
        <v>14000</v>
      </c>
      <c r="N94" s="4">
        <f t="shared" si="147"/>
        <v>14000</v>
      </c>
      <c r="O94" s="4">
        <f t="shared" si="147"/>
        <v>0</v>
      </c>
      <c r="P94" s="4">
        <f t="shared" si="147"/>
        <v>0</v>
      </c>
      <c r="Q94" s="4">
        <f t="shared" si="147"/>
        <v>15000</v>
      </c>
      <c r="R94" s="4">
        <f t="shared" si="147"/>
        <v>14000</v>
      </c>
      <c r="S94" s="4">
        <f t="shared" si="147"/>
        <v>0</v>
      </c>
      <c r="T94" s="4">
        <f t="shared" si="147"/>
        <v>28000</v>
      </c>
      <c r="U94" s="4">
        <f t="shared" si="147"/>
        <v>0</v>
      </c>
      <c r="V94" s="4">
        <f t="shared" si="147"/>
        <v>0</v>
      </c>
      <c r="W94" s="4">
        <f t="shared" si="147"/>
        <v>0</v>
      </c>
      <c r="X94" s="4">
        <f t="shared" si="147"/>
        <v>0</v>
      </c>
      <c r="Y94" s="4">
        <f t="shared" si="147"/>
        <v>0</v>
      </c>
      <c r="Z94" s="4">
        <f t="shared" si="147"/>
        <v>28000</v>
      </c>
      <c r="AA94" s="4">
        <f t="shared" si="147"/>
        <v>0</v>
      </c>
      <c r="AB94" s="4">
        <f t="shared" si="147"/>
        <v>0</v>
      </c>
      <c r="AC94" s="66"/>
      <c r="AD94" s="4">
        <f t="shared" si="147"/>
        <v>14000</v>
      </c>
      <c r="AE94" s="4">
        <f t="shared" si="147"/>
        <v>0</v>
      </c>
      <c r="AF94" s="4">
        <f t="shared" si="147"/>
        <v>0</v>
      </c>
      <c r="AG94" s="4">
        <f t="shared" si="147"/>
        <v>14000</v>
      </c>
      <c r="AH94" s="4">
        <f t="shared" si="147"/>
        <v>0</v>
      </c>
      <c r="AI94" s="4">
        <f t="shared" si="147"/>
        <v>0</v>
      </c>
      <c r="AJ94" s="4">
        <f t="shared" si="147"/>
        <v>0</v>
      </c>
      <c r="AK94" s="4">
        <f t="shared" si="147"/>
        <v>0</v>
      </c>
      <c r="AL94" s="4">
        <f t="shared" si="147"/>
        <v>0</v>
      </c>
      <c r="AM94" s="4">
        <f t="shared" si="147"/>
        <v>0</v>
      </c>
      <c r="AN94" s="4">
        <f t="shared" si="147"/>
        <v>0</v>
      </c>
      <c r="AO94" s="4">
        <f t="shared" si="147"/>
        <v>0</v>
      </c>
      <c r="AP94" s="4">
        <f t="shared" si="147"/>
        <v>14000</v>
      </c>
      <c r="AQ94" s="4">
        <f t="shared" si="147"/>
        <v>0</v>
      </c>
      <c r="AR94" s="4">
        <f t="shared" si="147"/>
        <v>0</v>
      </c>
      <c r="AS94" s="4">
        <f t="shared" si="147"/>
        <v>14000</v>
      </c>
      <c r="AT94" s="4">
        <f t="shared" si="147"/>
        <v>0</v>
      </c>
      <c r="AU94" s="4">
        <f t="shared" si="147"/>
        <v>0</v>
      </c>
      <c r="AV94" s="4">
        <f t="shared" si="147"/>
        <v>0</v>
      </c>
      <c r="AW94" s="4">
        <f t="shared" si="147"/>
        <v>0</v>
      </c>
      <c r="AX94" s="4">
        <f t="shared" si="147"/>
        <v>0</v>
      </c>
      <c r="AY94" s="4">
        <f t="shared" si="147"/>
        <v>0</v>
      </c>
      <c r="AZ94" s="4">
        <f t="shared" si="147"/>
        <v>0</v>
      </c>
      <c r="BA94" s="4">
        <f t="shared" si="147"/>
        <v>0</v>
      </c>
      <c r="BB94" s="4">
        <f t="shared" si="147"/>
        <v>0</v>
      </c>
      <c r="BC94" s="4">
        <f t="shared" si="147"/>
        <v>0</v>
      </c>
      <c r="BD94" s="4">
        <f t="shared" si="147"/>
        <v>0</v>
      </c>
      <c r="BE94" s="4"/>
      <c r="BF94" s="4"/>
      <c r="BG94" s="4"/>
      <c r="BH94" s="4">
        <f t="shared" si="147"/>
        <v>28000</v>
      </c>
      <c r="BI94" s="4">
        <f t="shared" si="147"/>
        <v>0</v>
      </c>
      <c r="BJ94" s="4">
        <f t="shared" si="147"/>
        <v>0</v>
      </c>
      <c r="BK94" s="4"/>
      <c r="BL94" s="4"/>
      <c r="BM94" s="4"/>
      <c r="BN94" s="48"/>
      <c r="BO94" s="48"/>
      <c r="BP94" s="48"/>
      <c r="BQ94" s="48"/>
      <c r="BR94" s="48"/>
      <c r="BS94" s="48"/>
      <c r="BT94" s="48"/>
      <c r="BU94" s="48"/>
      <c r="BV94" s="48"/>
      <c r="BW94" s="48"/>
      <c r="BX94" s="48"/>
      <c r="BY94" s="48"/>
      <c r="BZ94" s="48"/>
    </row>
    <row r="95" spans="1:78" ht="37.5" outlineLevel="1">
      <c r="A95" s="69"/>
      <c r="B95" s="96" t="s">
        <v>189</v>
      </c>
      <c r="C95" s="97" t="s">
        <v>118</v>
      </c>
      <c r="D95" s="97"/>
      <c r="E95" s="97" t="s">
        <v>67</v>
      </c>
      <c r="F95" s="89" t="s">
        <v>190</v>
      </c>
      <c r="G95" s="103">
        <v>49000</v>
      </c>
      <c r="H95" s="103">
        <v>44000</v>
      </c>
      <c r="I95" s="2">
        <v>17500</v>
      </c>
      <c r="J95" s="2">
        <v>16000</v>
      </c>
      <c r="K95" s="2">
        <v>17500</v>
      </c>
      <c r="L95" s="2">
        <v>16000</v>
      </c>
      <c r="M95" s="2">
        <v>14000</v>
      </c>
      <c r="N95" s="2">
        <v>14000</v>
      </c>
      <c r="O95" s="2"/>
      <c r="P95" s="2"/>
      <c r="Q95" s="2">
        <v>15000</v>
      </c>
      <c r="R95" s="2">
        <v>14000</v>
      </c>
      <c r="S95" s="2"/>
      <c r="T95" s="2">
        <v>28000</v>
      </c>
      <c r="U95" s="2"/>
      <c r="V95" s="2"/>
      <c r="W95" s="2"/>
      <c r="X95" s="2"/>
      <c r="Y95" s="2"/>
      <c r="Z95" s="2">
        <f>T95+W95</f>
        <v>28000</v>
      </c>
      <c r="AA95" s="2">
        <f>U95</f>
        <v>0</v>
      </c>
      <c r="AB95" s="2">
        <f>V95+Y95</f>
        <v>0</v>
      </c>
      <c r="AC95" s="65"/>
      <c r="AD95" s="2">
        <v>14000</v>
      </c>
      <c r="AE95" s="2"/>
      <c r="AF95" s="2"/>
      <c r="AG95" s="2">
        <v>14000</v>
      </c>
      <c r="AH95" s="2"/>
      <c r="AI95" s="2"/>
      <c r="AJ95" s="2"/>
      <c r="AK95" s="2"/>
      <c r="AL95" s="2"/>
      <c r="AM95" s="2"/>
      <c r="AN95" s="2"/>
      <c r="AO95" s="2"/>
      <c r="AP95" s="2">
        <v>14000</v>
      </c>
      <c r="AQ95" s="2"/>
      <c r="AR95" s="2"/>
      <c r="AS95" s="2">
        <v>14000</v>
      </c>
      <c r="AT95" s="2"/>
      <c r="AU95" s="2"/>
      <c r="AV95" s="2"/>
      <c r="AW95" s="2"/>
      <c r="AX95" s="2"/>
      <c r="AY95" s="2"/>
      <c r="AZ95" s="2"/>
      <c r="BA95" s="2"/>
      <c r="BB95" s="2"/>
      <c r="BC95" s="2"/>
      <c r="BD95" s="2"/>
      <c r="BE95" s="2"/>
      <c r="BF95" s="2"/>
      <c r="BG95" s="2"/>
      <c r="BH95" s="2">
        <f>AD95+AP95+BB95</f>
        <v>28000</v>
      </c>
      <c r="BI95" s="2">
        <f>AE95+AQ95+BC95</f>
        <v>0</v>
      </c>
      <c r="BJ95" s="2">
        <f>AF95+AR95+BD95</f>
        <v>0</v>
      </c>
      <c r="BK95" s="2">
        <f>Z95-BH95</f>
        <v>0</v>
      </c>
      <c r="BL95" s="2">
        <f>AA95-BI95</f>
        <v>0</v>
      </c>
      <c r="BM95" s="2">
        <f>AB95-BJ95</f>
        <v>0</v>
      </c>
      <c r="BN95" s="48"/>
      <c r="BO95" s="48"/>
      <c r="BP95" s="48"/>
      <c r="BQ95" s="48"/>
      <c r="BR95" s="48"/>
      <c r="BS95" s="48"/>
      <c r="BT95" s="48"/>
      <c r="BU95" s="48"/>
      <c r="BV95" s="48"/>
      <c r="BW95" s="48"/>
      <c r="BX95" s="48"/>
      <c r="BY95" s="48"/>
      <c r="BZ95" s="48"/>
    </row>
    <row r="96" spans="1:78" ht="45.75" customHeight="1" outlineLevel="1">
      <c r="A96" s="54" t="s">
        <v>38</v>
      </c>
      <c r="B96" s="55" t="s">
        <v>39</v>
      </c>
      <c r="C96" s="97"/>
      <c r="D96" s="97"/>
      <c r="E96" s="97"/>
      <c r="F96" s="31"/>
      <c r="G96" s="3">
        <f>G97</f>
        <v>125000</v>
      </c>
      <c r="H96" s="3">
        <f aca="true" t="shared" si="148" ref="H96:S97">H97</f>
        <v>125000</v>
      </c>
      <c r="I96" s="3">
        <f t="shared" si="148"/>
        <v>0</v>
      </c>
      <c r="J96" s="3">
        <f t="shared" si="148"/>
        <v>0</v>
      </c>
      <c r="K96" s="3">
        <f t="shared" si="148"/>
        <v>0</v>
      </c>
      <c r="L96" s="3">
        <f t="shared" si="148"/>
        <v>0</v>
      </c>
      <c r="M96" s="3">
        <f t="shared" si="148"/>
        <v>10000</v>
      </c>
      <c r="N96" s="3">
        <f t="shared" si="148"/>
        <v>10000</v>
      </c>
      <c r="O96" s="3">
        <f t="shared" si="148"/>
        <v>0</v>
      </c>
      <c r="P96" s="3">
        <f t="shared" si="148"/>
        <v>0</v>
      </c>
      <c r="Q96" s="3">
        <f t="shared" si="148"/>
        <v>22550</v>
      </c>
      <c r="R96" s="3">
        <f t="shared" si="148"/>
        <v>22550</v>
      </c>
      <c r="S96" s="3">
        <f t="shared" si="148"/>
        <v>0</v>
      </c>
      <c r="T96" s="3">
        <f>T97</f>
        <v>82138</v>
      </c>
      <c r="U96" s="3">
        <f aca="true" t="shared" si="149" ref="U96:AB97">U97</f>
        <v>0</v>
      </c>
      <c r="V96" s="3">
        <f t="shared" si="149"/>
        <v>0</v>
      </c>
      <c r="W96" s="3">
        <f t="shared" si="149"/>
        <v>0</v>
      </c>
      <c r="X96" s="3">
        <f t="shared" si="149"/>
        <v>0</v>
      </c>
      <c r="Y96" s="3">
        <f t="shared" si="149"/>
        <v>0</v>
      </c>
      <c r="Z96" s="3">
        <f t="shared" si="149"/>
        <v>82138</v>
      </c>
      <c r="AA96" s="3">
        <f t="shared" si="149"/>
        <v>0</v>
      </c>
      <c r="AB96" s="3">
        <f t="shared" si="149"/>
        <v>0</v>
      </c>
      <c r="AC96" s="65"/>
      <c r="AD96" s="3">
        <f>AD97</f>
        <v>10000</v>
      </c>
      <c r="AE96" s="3">
        <f aca="true" t="shared" si="150" ref="AE96:AO97">AE97</f>
        <v>0</v>
      </c>
      <c r="AF96" s="3">
        <f t="shared" si="150"/>
        <v>0</v>
      </c>
      <c r="AG96" s="3">
        <f t="shared" si="150"/>
        <v>10000</v>
      </c>
      <c r="AH96" s="3">
        <f t="shared" si="150"/>
        <v>0</v>
      </c>
      <c r="AI96" s="3">
        <f t="shared" si="150"/>
        <v>0</v>
      </c>
      <c r="AJ96" s="3">
        <f t="shared" si="150"/>
        <v>0</v>
      </c>
      <c r="AK96" s="3">
        <f t="shared" si="150"/>
        <v>0</v>
      </c>
      <c r="AL96" s="3">
        <f t="shared" si="150"/>
        <v>0</v>
      </c>
      <c r="AM96" s="3">
        <f t="shared" si="150"/>
        <v>0</v>
      </c>
      <c r="AN96" s="3">
        <f t="shared" si="150"/>
        <v>0</v>
      </c>
      <c r="AO96" s="3">
        <f t="shared" si="150"/>
        <v>0</v>
      </c>
      <c r="AP96" s="3">
        <f>AP97</f>
        <v>22550</v>
      </c>
      <c r="AQ96" s="3">
        <f aca="true" t="shared" si="151" ref="AQ96:BA97">AQ97</f>
        <v>0</v>
      </c>
      <c r="AR96" s="3">
        <f t="shared" si="151"/>
        <v>0</v>
      </c>
      <c r="AS96" s="3">
        <f t="shared" si="151"/>
        <v>22550</v>
      </c>
      <c r="AT96" s="3">
        <f t="shared" si="151"/>
        <v>0</v>
      </c>
      <c r="AU96" s="3">
        <f t="shared" si="151"/>
        <v>0</v>
      </c>
      <c r="AV96" s="3">
        <f t="shared" si="151"/>
        <v>0</v>
      </c>
      <c r="AW96" s="3">
        <f t="shared" si="151"/>
        <v>0</v>
      </c>
      <c r="AX96" s="3">
        <f t="shared" si="151"/>
        <v>0</v>
      </c>
      <c r="AY96" s="3">
        <f t="shared" si="151"/>
        <v>0</v>
      </c>
      <c r="AZ96" s="3">
        <f t="shared" si="151"/>
        <v>0</v>
      </c>
      <c r="BA96" s="3">
        <f t="shared" si="151"/>
        <v>0</v>
      </c>
      <c r="BB96" s="3">
        <f>BB97</f>
        <v>10000</v>
      </c>
      <c r="BC96" s="3">
        <f aca="true" t="shared" si="152" ref="BC96:BG97">BC97</f>
        <v>0</v>
      </c>
      <c r="BD96" s="3">
        <f t="shared" si="152"/>
        <v>0</v>
      </c>
      <c r="BE96" s="3">
        <f t="shared" si="152"/>
        <v>10000</v>
      </c>
      <c r="BF96" s="3">
        <f t="shared" si="152"/>
        <v>0</v>
      </c>
      <c r="BG96" s="3">
        <f t="shared" si="152"/>
        <v>0</v>
      </c>
      <c r="BH96" s="3">
        <f>BH97</f>
        <v>42550</v>
      </c>
      <c r="BI96" s="3">
        <f aca="true" t="shared" si="153" ref="BI96:BM97">BI97</f>
        <v>0</v>
      </c>
      <c r="BJ96" s="3">
        <f t="shared" si="153"/>
        <v>0</v>
      </c>
      <c r="BK96" s="3">
        <f t="shared" si="153"/>
        <v>39588</v>
      </c>
      <c r="BL96" s="3">
        <f t="shared" si="153"/>
        <v>0</v>
      </c>
      <c r="BM96" s="3">
        <f t="shared" si="153"/>
        <v>0</v>
      </c>
      <c r="BN96" s="3">
        <f aca="true" t="shared" si="154" ref="BN96:BY97">BN97</f>
        <v>19486</v>
      </c>
      <c r="BO96" s="3">
        <f t="shared" si="154"/>
        <v>0</v>
      </c>
      <c r="BP96" s="3">
        <f t="shared" si="154"/>
        <v>0</v>
      </c>
      <c r="BQ96" s="3">
        <f t="shared" si="154"/>
        <v>19486</v>
      </c>
      <c r="BR96" s="3">
        <f t="shared" si="154"/>
        <v>0</v>
      </c>
      <c r="BS96" s="3">
        <f t="shared" si="154"/>
        <v>0</v>
      </c>
      <c r="BT96" s="3">
        <f t="shared" si="154"/>
        <v>20102</v>
      </c>
      <c r="BU96" s="3">
        <f t="shared" si="154"/>
        <v>0</v>
      </c>
      <c r="BV96" s="3">
        <f t="shared" si="154"/>
        <v>0</v>
      </c>
      <c r="BW96" s="3">
        <f t="shared" si="154"/>
        <v>20102</v>
      </c>
      <c r="BX96" s="3">
        <f t="shared" si="154"/>
        <v>0</v>
      </c>
      <c r="BY96" s="3">
        <f t="shared" si="154"/>
        <v>0</v>
      </c>
      <c r="BZ96" s="48"/>
    </row>
    <row r="97" spans="1:78" ht="38.25" customHeight="1" outlineLevel="1">
      <c r="A97" s="54"/>
      <c r="B97" s="68" t="s">
        <v>42</v>
      </c>
      <c r="C97" s="97"/>
      <c r="D97" s="97"/>
      <c r="E97" s="97"/>
      <c r="F97" s="31"/>
      <c r="G97" s="3">
        <f>G98</f>
        <v>125000</v>
      </c>
      <c r="H97" s="3">
        <f t="shared" si="148"/>
        <v>125000</v>
      </c>
      <c r="I97" s="3">
        <f t="shared" si="148"/>
        <v>0</v>
      </c>
      <c r="J97" s="3">
        <f t="shared" si="148"/>
        <v>0</v>
      </c>
      <c r="K97" s="3">
        <f t="shared" si="148"/>
        <v>0</v>
      </c>
      <c r="L97" s="3">
        <f t="shared" si="148"/>
        <v>0</v>
      </c>
      <c r="M97" s="3">
        <f t="shared" si="148"/>
        <v>10000</v>
      </c>
      <c r="N97" s="3">
        <f t="shared" si="148"/>
        <v>10000</v>
      </c>
      <c r="O97" s="3">
        <f t="shared" si="148"/>
        <v>0</v>
      </c>
      <c r="P97" s="3">
        <f t="shared" si="148"/>
        <v>0</v>
      </c>
      <c r="Q97" s="3">
        <f t="shared" si="148"/>
        <v>22550</v>
      </c>
      <c r="R97" s="3">
        <f t="shared" si="148"/>
        <v>22550</v>
      </c>
      <c r="S97" s="3">
        <f t="shared" si="148"/>
        <v>0</v>
      </c>
      <c r="T97" s="3">
        <f>T98</f>
        <v>82138</v>
      </c>
      <c r="U97" s="3">
        <f t="shared" si="149"/>
        <v>0</v>
      </c>
      <c r="V97" s="3">
        <f t="shared" si="149"/>
        <v>0</v>
      </c>
      <c r="W97" s="3">
        <f t="shared" si="149"/>
        <v>0</v>
      </c>
      <c r="X97" s="3">
        <f t="shared" si="149"/>
        <v>0</v>
      </c>
      <c r="Y97" s="3">
        <f t="shared" si="149"/>
        <v>0</v>
      </c>
      <c r="Z97" s="3">
        <f t="shared" si="149"/>
        <v>82138</v>
      </c>
      <c r="AA97" s="3">
        <f t="shared" si="149"/>
        <v>0</v>
      </c>
      <c r="AB97" s="3">
        <f t="shared" si="149"/>
        <v>0</v>
      </c>
      <c r="AC97" s="65"/>
      <c r="AD97" s="3">
        <f>AD98</f>
        <v>10000</v>
      </c>
      <c r="AE97" s="3">
        <f t="shared" si="150"/>
        <v>0</v>
      </c>
      <c r="AF97" s="3">
        <f t="shared" si="150"/>
        <v>0</v>
      </c>
      <c r="AG97" s="3">
        <f t="shared" si="150"/>
        <v>10000</v>
      </c>
      <c r="AH97" s="3">
        <f t="shared" si="150"/>
        <v>0</v>
      </c>
      <c r="AI97" s="3">
        <f t="shared" si="150"/>
        <v>0</v>
      </c>
      <c r="AJ97" s="3">
        <f t="shared" si="150"/>
        <v>0</v>
      </c>
      <c r="AK97" s="3">
        <f t="shared" si="150"/>
        <v>0</v>
      </c>
      <c r="AL97" s="3">
        <f t="shared" si="150"/>
        <v>0</v>
      </c>
      <c r="AM97" s="3">
        <f t="shared" si="150"/>
        <v>0</v>
      </c>
      <c r="AN97" s="3">
        <f t="shared" si="150"/>
        <v>0</v>
      </c>
      <c r="AO97" s="3">
        <f t="shared" si="150"/>
        <v>0</v>
      </c>
      <c r="AP97" s="3">
        <f>AP98</f>
        <v>22550</v>
      </c>
      <c r="AQ97" s="3">
        <f t="shared" si="151"/>
        <v>0</v>
      </c>
      <c r="AR97" s="3">
        <f t="shared" si="151"/>
        <v>0</v>
      </c>
      <c r="AS97" s="3">
        <f t="shared" si="151"/>
        <v>22550</v>
      </c>
      <c r="AT97" s="3">
        <f t="shared" si="151"/>
        <v>0</v>
      </c>
      <c r="AU97" s="3">
        <f t="shared" si="151"/>
        <v>0</v>
      </c>
      <c r="AV97" s="3">
        <f t="shared" si="151"/>
        <v>0</v>
      </c>
      <c r="AW97" s="3">
        <f t="shared" si="151"/>
        <v>0</v>
      </c>
      <c r="AX97" s="3">
        <f t="shared" si="151"/>
        <v>0</v>
      </c>
      <c r="AY97" s="3">
        <f t="shared" si="151"/>
        <v>0</v>
      </c>
      <c r="AZ97" s="3">
        <f t="shared" si="151"/>
        <v>0</v>
      </c>
      <c r="BA97" s="3">
        <f t="shared" si="151"/>
        <v>0</v>
      </c>
      <c r="BB97" s="3">
        <f>BB98</f>
        <v>10000</v>
      </c>
      <c r="BC97" s="3">
        <f t="shared" si="152"/>
        <v>0</v>
      </c>
      <c r="BD97" s="3">
        <f t="shared" si="152"/>
        <v>0</v>
      </c>
      <c r="BE97" s="3">
        <f t="shared" si="152"/>
        <v>10000</v>
      </c>
      <c r="BF97" s="3">
        <f t="shared" si="152"/>
        <v>0</v>
      </c>
      <c r="BG97" s="3">
        <f t="shared" si="152"/>
        <v>0</v>
      </c>
      <c r="BH97" s="3">
        <f>BH98</f>
        <v>42550</v>
      </c>
      <c r="BI97" s="3">
        <f t="shared" si="153"/>
        <v>0</v>
      </c>
      <c r="BJ97" s="3">
        <f t="shared" si="153"/>
        <v>0</v>
      </c>
      <c r="BK97" s="3">
        <f t="shared" si="153"/>
        <v>39588</v>
      </c>
      <c r="BL97" s="3">
        <f t="shared" si="153"/>
        <v>0</v>
      </c>
      <c r="BM97" s="3">
        <f t="shared" si="153"/>
        <v>0</v>
      </c>
      <c r="BN97" s="3">
        <f t="shared" si="154"/>
        <v>19486</v>
      </c>
      <c r="BO97" s="3">
        <f t="shared" si="154"/>
        <v>0</v>
      </c>
      <c r="BP97" s="3">
        <f t="shared" si="154"/>
        <v>0</v>
      </c>
      <c r="BQ97" s="3">
        <f t="shared" si="154"/>
        <v>19486</v>
      </c>
      <c r="BR97" s="3">
        <f t="shared" si="154"/>
        <v>0</v>
      </c>
      <c r="BS97" s="3">
        <f t="shared" si="154"/>
        <v>0</v>
      </c>
      <c r="BT97" s="3">
        <f t="shared" si="154"/>
        <v>20102</v>
      </c>
      <c r="BU97" s="3">
        <f t="shared" si="154"/>
        <v>0</v>
      </c>
      <c r="BV97" s="3">
        <f t="shared" si="154"/>
        <v>0</v>
      </c>
      <c r="BW97" s="3">
        <f t="shared" si="154"/>
        <v>20102</v>
      </c>
      <c r="BX97" s="3">
        <f t="shared" si="154"/>
        <v>0</v>
      </c>
      <c r="BY97" s="3">
        <f t="shared" si="154"/>
        <v>0</v>
      </c>
      <c r="BZ97" s="48"/>
    </row>
    <row r="98" spans="1:78" ht="54" customHeight="1" outlineLevel="1">
      <c r="A98" s="32"/>
      <c r="B98" s="70" t="s">
        <v>191</v>
      </c>
      <c r="C98" s="56" t="s">
        <v>192</v>
      </c>
      <c r="D98" s="56" t="s">
        <v>193</v>
      </c>
      <c r="E98" s="56" t="s">
        <v>41</v>
      </c>
      <c r="F98" s="56" t="s">
        <v>194</v>
      </c>
      <c r="G98" s="103">
        <v>125000</v>
      </c>
      <c r="H98" s="103">
        <v>125000</v>
      </c>
      <c r="I98" s="2"/>
      <c r="J98" s="2"/>
      <c r="K98" s="2"/>
      <c r="L98" s="2"/>
      <c r="M98" s="2">
        <v>10000</v>
      </c>
      <c r="N98" s="2">
        <v>10000</v>
      </c>
      <c r="O98" s="2"/>
      <c r="P98" s="2"/>
      <c r="Q98" s="2">
        <v>22550</v>
      </c>
      <c r="R98" s="2">
        <v>22550</v>
      </c>
      <c r="S98" s="2"/>
      <c r="T98" s="2">
        <v>82138</v>
      </c>
      <c r="U98" s="2"/>
      <c r="V98" s="2"/>
      <c r="W98" s="2"/>
      <c r="X98" s="2"/>
      <c r="Y98" s="2"/>
      <c r="Z98" s="2">
        <f>T98+W98</f>
        <v>82138</v>
      </c>
      <c r="AA98" s="2">
        <f>U98</f>
        <v>0</v>
      </c>
      <c r="AB98" s="2">
        <f>V98+Y98</f>
        <v>0</v>
      </c>
      <c r="AC98" s="83"/>
      <c r="AD98" s="2">
        <v>10000</v>
      </c>
      <c r="AE98" s="2"/>
      <c r="AF98" s="2"/>
      <c r="AG98" s="2">
        <v>10000</v>
      </c>
      <c r="AH98" s="2"/>
      <c r="AI98" s="2"/>
      <c r="AJ98" s="2"/>
      <c r="AK98" s="2"/>
      <c r="AL98" s="2"/>
      <c r="AM98" s="2"/>
      <c r="AN98" s="2"/>
      <c r="AO98" s="2"/>
      <c r="AP98" s="2">
        <v>22550</v>
      </c>
      <c r="AQ98" s="2"/>
      <c r="AR98" s="2"/>
      <c r="AS98" s="2">
        <v>22550</v>
      </c>
      <c r="AT98" s="2"/>
      <c r="AU98" s="2"/>
      <c r="AV98" s="2"/>
      <c r="AW98" s="2"/>
      <c r="AX98" s="2"/>
      <c r="AY98" s="2"/>
      <c r="AZ98" s="2"/>
      <c r="BA98" s="2"/>
      <c r="BB98" s="2">
        <v>10000</v>
      </c>
      <c r="BC98" s="2"/>
      <c r="BD98" s="2"/>
      <c r="BE98" s="2">
        <v>10000</v>
      </c>
      <c r="BF98" s="2"/>
      <c r="BG98" s="2"/>
      <c r="BH98" s="2">
        <f>AD98+AP98+BB98</f>
        <v>42550</v>
      </c>
      <c r="BI98" s="2">
        <f>AE98+AQ98+BC98</f>
        <v>0</v>
      </c>
      <c r="BJ98" s="2">
        <f>AF98+AR98+BD98</f>
        <v>0</v>
      </c>
      <c r="BK98" s="2">
        <f>Z98-BH98</f>
        <v>39588</v>
      </c>
      <c r="BL98" s="2">
        <f>AA98-BI98</f>
        <v>0</v>
      </c>
      <c r="BM98" s="2">
        <f>AB98-BJ98</f>
        <v>0</v>
      </c>
      <c r="BN98" s="2">
        <v>19486</v>
      </c>
      <c r="BO98" s="2"/>
      <c r="BP98" s="2"/>
      <c r="BQ98" s="2">
        <f>BN98</f>
        <v>19486</v>
      </c>
      <c r="BR98" s="2"/>
      <c r="BS98" s="2"/>
      <c r="BT98" s="2">
        <f>BK98-BN98</f>
        <v>20102</v>
      </c>
      <c r="BU98" s="2"/>
      <c r="BV98" s="2"/>
      <c r="BW98" s="2">
        <f>BT98</f>
        <v>20102</v>
      </c>
      <c r="BX98" s="2"/>
      <c r="BY98" s="2"/>
      <c r="BZ98" s="48"/>
    </row>
    <row r="99" spans="1:78" ht="30" customHeight="1">
      <c r="A99" s="59" t="s">
        <v>208</v>
      </c>
      <c r="B99" s="52" t="s">
        <v>195</v>
      </c>
      <c r="C99" s="60"/>
      <c r="D99" s="61"/>
      <c r="E99" s="61"/>
      <c r="F99" s="62"/>
      <c r="G99" s="5">
        <f>G100+G101</f>
        <v>208338</v>
      </c>
      <c r="H99" s="5">
        <f aca="true" t="shared" si="155" ref="H99:BM99">H100+H101</f>
        <v>208338</v>
      </c>
      <c r="I99" s="5">
        <f t="shared" si="155"/>
        <v>0</v>
      </c>
      <c r="J99" s="5">
        <f t="shared" si="155"/>
        <v>0</v>
      </c>
      <c r="K99" s="5">
        <f t="shared" si="155"/>
        <v>0</v>
      </c>
      <c r="L99" s="5">
        <f t="shared" si="155"/>
        <v>0</v>
      </c>
      <c r="M99" s="5">
        <f t="shared" si="155"/>
        <v>0</v>
      </c>
      <c r="N99" s="5">
        <f t="shared" si="155"/>
        <v>0</v>
      </c>
      <c r="O99" s="5">
        <f t="shared" si="155"/>
        <v>0</v>
      </c>
      <c r="P99" s="5">
        <f t="shared" si="155"/>
        <v>0</v>
      </c>
      <c r="Q99" s="5">
        <f t="shared" si="155"/>
        <v>0</v>
      </c>
      <c r="R99" s="5">
        <f t="shared" si="155"/>
        <v>0</v>
      </c>
      <c r="S99" s="5">
        <f t="shared" si="155"/>
        <v>0</v>
      </c>
      <c r="T99" s="5">
        <f t="shared" si="155"/>
        <v>110685</v>
      </c>
      <c r="U99" s="5">
        <f t="shared" si="155"/>
        <v>110685</v>
      </c>
      <c r="V99" s="5">
        <f t="shared" si="155"/>
        <v>0</v>
      </c>
      <c r="W99" s="5">
        <f t="shared" si="155"/>
        <v>0</v>
      </c>
      <c r="X99" s="5">
        <f t="shared" si="155"/>
        <v>0</v>
      </c>
      <c r="Y99" s="5">
        <f t="shared" si="155"/>
        <v>0</v>
      </c>
      <c r="Z99" s="5">
        <f t="shared" si="155"/>
        <v>110685</v>
      </c>
      <c r="AA99" s="5">
        <f t="shared" si="155"/>
        <v>110685</v>
      </c>
      <c r="AB99" s="5">
        <f t="shared" si="155"/>
        <v>0</v>
      </c>
      <c r="AC99" s="5">
        <f t="shared" si="155"/>
        <v>0</v>
      </c>
      <c r="AD99" s="5">
        <f t="shared" si="155"/>
        <v>0</v>
      </c>
      <c r="AE99" s="5">
        <f t="shared" si="155"/>
        <v>0</v>
      </c>
      <c r="AF99" s="5">
        <f t="shared" si="155"/>
        <v>0</v>
      </c>
      <c r="AG99" s="5"/>
      <c r="AH99" s="5"/>
      <c r="AI99" s="5"/>
      <c r="AJ99" s="5"/>
      <c r="AK99" s="5"/>
      <c r="AL99" s="5"/>
      <c r="AM99" s="5"/>
      <c r="AN99" s="5"/>
      <c r="AO99" s="5"/>
      <c r="AP99" s="5">
        <f t="shared" si="155"/>
        <v>0</v>
      </c>
      <c r="AQ99" s="5">
        <f t="shared" si="155"/>
        <v>0</v>
      </c>
      <c r="AR99" s="5">
        <f t="shared" si="155"/>
        <v>0</v>
      </c>
      <c r="AS99" s="5"/>
      <c r="AT99" s="5"/>
      <c r="AU99" s="5"/>
      <c r="AV99" s="5"/>
      <c r="AW99" s="5"/>
      <c r="AX99" s="5"/>
      <c r="AY99" s="5"/>
      <c r="AZ99" s="5"/>
      <c r="BA99" s="5"/>
      <c r="BB99" s="5">
        <f t="shared" si="155"/>
        <v>0</v>
      </c>
      <c r="BC99" s="5">
        <f t="shared" si="155"/>
        <v>0</v>
      </c>
      <c r="BD99" s="5">
        <f t="shared" si="155"/>
        <v>0</v>
      </c>
      <c r="BE99" s="5"/>
      <c r="BF99" s="5"/>
      <c r="BG99" s="5"/>
      <c r="BH99" s="5">
        <f t="shared" si="155"/>
        <v>0</v>
      </c>
      <c r="BI99" s="5">
        <f t="shared" si="155"/>
        <v>0</v>
      </c>
      <c r="BJ99" s="5">
        <f t="shared" si="155"/>
        <v>0</v>
      </c>
      <c r="BK99" s="5">
        <f t="shared" si="155"/>
        <v>110685</v>
      </c>
      <c r="BL99" s="5">
        <f t="shared" si="155"/>
        <v>110685</v>
      </c>
      <c r="BM99" s="5">
        <f t="shared" si="155"/>
        <v>0</v>
      </c>
      <c r="BN99" s="5">
        <f aca="true" t="shared" si="156" ref="BN99:BY99">BN100+BN101</f>
        <v>0</v>
      </c>
      <c r="BO99" s="5">
        <f t="shared" si="156"/>
        <v>0</v>
      </c>
      <c r="BP99" s="5">
        <f t="shared" si="156"/>
        <v>0</v>
      </c>
      <c r="BQ99" s="5">
        <f t="shared" si="156"/>
        <v>0</v>
      </c>
      <c r="BR99" s="5">
        <f t="shared" si="156"/>
        <v>0</v>
      </c>
      <c r="BS99" s="5">
        <f t="shared" si="156"/>
        <v>0</v>
      </c>
      <c r="BT99" s="5">
        <f t="shared" si="156"/>
        <v>105766</v>
      </c>
      <c r="BU99" s="5">
        <f t="shared" si="156"/>
        <v>105766</v>
      </c>
      <c r="BV99" s="5">
        <f t="shared" si="156"/>
        <v>0</v>
      </c>
      <c r="BW99" s="5">
        <f t="shared" si="156"/>
        <v>105766</v>
      </c>
      <c r="BX99" s="5">
        <f t="shared" si="156"/>
        <v>105766</v>
      </c>
      <c r="BY99" s="5">
        <f t="shared" si="156"/>
        <v>0</v>
      </c>
      <c r="BZ99" s="3"/>
    </row>
    <row r="100" spans="1:78" ht="47.25" outlineLevel="1">
      <c r="A100" s="69" t="s">
        <v>26</v>
      </c>
      <c r="B100" s="70" t="s">
        <v>196</v>
      </c>
      <c r="C100" s="32" t="s">
        <v>137</v>
      </c>
      <c r="D100" s="31"/>
      <c r="E100" s="56" t="s">
        <v>46</v>
      </c>
      <c r="F100" s="104" t="s">
        <v>197</v>
      </c>
      <c r="G100" s="105">
        <v>179338</v>
      </c>
      <c r="H100" s="105">
        <v>179338</v>
      </c>
      <c r="I100" s="2"/>
      <c r="J100" s="2"/>
      <c r="K100" s="2"/>
      <c r="L100" s="2"/>
      <c r="M100" s="2"/>
      <c r="N100" s="2"/>
      <c r="O100" s="2"/>
      <c r="P100" s="2"/>
      <c r="Q100" s="2"/>
      <c r="R100" s="2"/>
      <c r="S100" s="2"/>
      <c r="T100" s="2">
        <v>105766</v>
      </c>
      <c r="U100" s="2">
        <v>105766</v>
      </c>
      <c r="V100" s="2"/>
      <c r="W100" s="2"/>
      <c r="X100" s="2"/>
      <c r="Y100" s="2"/>
      <c r="Z100" s="2">
        <f>T100+W100</f>
        <v>105766</v>
      </c>
      <c r="AA100" s="2">
        <f>U100</f>
        <v>105766</v>
      </c>
      <c r="AB100" s="2">
        <f>V100+Y100</f>
        <v>0</v>
      </c>
      <c r="AC100" s="65"/>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f>BB100</f>
        <v>0</v>
      </c>
      <c r="BD100" s="2"/>
      <c r="BE100" s="2"/>
      <c r="BF100" s="2"/>
      <c r="BG100" s="2"/>
      <c r="BH100" s="2">
        <f aca="true" t="shared" si="157" ref="BH100:BJ101">AD100+AP100+BB100</f>
        <v>0</v>
      </c>
      <c r="BI100" s="2">
        <f t="shared" si="157"/>
        <v>0</v>
      </c>
      <c r="BJ100" s="2">
        <f t="shared" si="157"/>
        <v>0</v>
      </c>
      <c r="BK100" s="2">
        <f aca="true" t="shared" si="158" ref="BK100:BM101">Z100-BH100</f>
        <v>105766</v>
      </c>
      <c r="BL100" s="2">
        <f t="shared" si="158"/>
        <v>105766</v>
      </c>
      <c r="BM100" s="2">
        <f t="shared" si="158"/>
        <v>0</v>
      </c>
      <c r="BN100" s="2"/>
      <c r="BO100" s="2"/>
      <c r="BP100" s="2"/>
      <c r="BQ100" s="2">
        <f>BN100</f>
        <v>0</v>
      </c>
      <c r="BR100" s="2">
        <f>BO100</f>
        <v>0</v>
      </c>
      <c r="BS100" s="2"/>
      <c r="BT100" s="2">
        <f>BK100-BN100</f>
        <v>105766</v>
      </c>
      <c r="BU100" s="2">
        <f>BT100</f>
        <v>105766</v>
      </c>
      <c r="BV100" s="2"/>
      <c r="BW100" s="2">
        <f>BT100</f>
        <v>105766</v>
      </c>
      <c r="BX100" s="2">
        <f>BU100</f>
        <v>105766</v>
      </c>
      <c r="BY100" s="2"/>
      <c r="BZ100" s="48"/>
    </row>
    <row r="101" spans="1:78" ht="56.25" outlineLevel="1">
      <c r="A101" s="69" t="s">
        <v>27</v>
      </c>
      <c r="B101" s="70" t="s">
        <v>198</v>
      </c>
      <c r="C101" s="32"/>
      <c r="D101" s="31"/>
      <c r="E101" s="56"/>
      <c r="F101" s="104" t="s">
        <v>199</v>
      </c>
      <c r="G101" s="105">
        <v>29000</v>
      </c>
      <c r="H101" s="105">
        <v>29000</v>
      </c>
      <c r="I101" s="2"/>
      <c r="J101" s="2"/>
      <c r="K101" s="2"/>
      <c r="L101" s="2"/>
      <c r="M101" s="2"/>
      <c r="N101" s="2"/>
      <c r="O101" s="2"/>
      <c r="P101" s="2"/>
      <c r="Q101" s="2"/>
      <c r="R101" s="2"/>
      <c r="S101" s="2"/>
      <c r="T101" s="2">
        <v>4919</v>
      </c>
      <c r="U101" s="2">
        <v>4919</v>
      </c>
      <c r="V101" s="2"/>
      <c r="W101" s="2"/>
      <c r="X101" s="2"/>
      <c r="Y101" s="2"/>
      <c r="Z101" s="2">
        <f>T101+W101</f>
        <v>4919</v>
      </c>
      <c r="AA101" s="2">
        <f>U101</f>
        <v>4919</v>
      </c>
      <c r="AB101" s="2">
        <f>V101+Y101</f>
        <v>0</v>
      </c>
      <c r="AC101" s="65"/>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f>BB101</f>
        <v>0</v>
      </c>
      <c r="BD101" s="2"/>
      <c r="BE101" s="2"/>
      <c r="BF101" s="2"/>
      <c r="BG101" s="2"/>
      <c r="BH101" s="2">
        <f t="shared" si="157"/>
        <v>0</v>
      </c>
      <c r="BI101" s="2">
        <f t="shared" si="157"/>
        <v>0</v>
      </c>
      <c r="BJ101" s="2">
        <f t="shared" si="157"/>
        <v>0</v>
      </c>
      <c r="BK101" s="2">
        <f t="shared" si="158"/>
        <v>4919</v>
      </c>
      <c r="BL101" s="2">
        <f t="shared" si="158"/>
        <v>4919</v>
      </c>
      <c r="BM101" s="2">
        <f t="shared" si="158"/>
        <v>0</v>
      </c>
      <c r="BN101" s="2"/>
      <c r="BO101" s="2"/>
      <c r="BP101" s="2"/>
      <c r="BQ101" s="2">
        <f>BN101</f>
        <v>0</v>
      </c>
      <c r="BR101" s="2">
        <f>BO101</f>
        <v>0</v>
      </c>
      <c r="BS101" s="2"/>
      <c r="BT101" s="2"/>
      <c r="BU101" s="2"/>
      <c r="BV101" s="2"/>
      <c r="BW101" s="2"/>
      <c r="BX101" s="2"/>
      <c r="BY101" s="2"/>
      <c r="BZ101" s="48"/>
    </row>
    <row r="102" spans="1:65" s="108" customFormat="1" ht="34.5" customHeight="1" hidden="1">
      <c r="A102" s="106" t="s">
        <v>208</v>
      </c>
      <c r="B102" s="107" t="s">
        <v>48</v>
      </c>
      <c r="G102" s="109"/>
      <c r="H102" s="109"/>
      <c r="I102" s="110"/>
      <c r="J102" s="110"/>
      <c r="K102" s="110"/>
      <c r="L102" s="110"/>
      <c r="M102" s="6"/>
      <c r="N102" s="6"/>
      <c r="O102" s="6"/>
      <c r="P102" s="6"/>
      <c r="Q102" s="6"/>
      <c r="R102" s="6"/>
      <c r="S102" s="6"/>
      <c r="T102" s="6"/>
      <c r="U102" s="6"/>
      <c r="V102" s="6"/>
      <c r="W102" s="6"/>
      <c r="X102" s="6"/>
      <c r="Y102" s="6"/>
      <c r="Z102" s="6"/>
      <c r="AA102" s="6"/>
      <c r="AB102" s="6"/>
      <c r="AC102" s="111"/>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row>
    <row r="103" spans="1:65" s="115" customFormat="1" ht="42" customHeight="1" hidden="1">
      <c r="A103" s="88" t="s">
        <v>49</v>
      </c>
      <c r="B103" s="107" t="s">
        <v>58</v>
      </c>
      <c r="C103" s="88"/>
      <c r="D103" s="88"/>
      <c r="E103" s="88"/>
      <c r="F103" s="85"/>
      <c r="G103" s="112"/>
      <c r="H103" s="112"/>
      <c r="I103" s="112"/>
      <c r="J103" s="112"/>
      <c r="K103" s="112"/>
      <c r="L103" s="113"/>
      <c r="M103" s="112"/>
      <c r="N103" s="112"/>
      <c r="O103" s="112"/>
      <c r="P103" s="112"/>
      <c r="Q103" s="112"/>
      <c r="R103" s="112"/>
      <c r="S103" s="112"/>
      <c r="T103" s="6"/>
      <c r="U103" s="6"/>
      <c r="V103" s="6"/>
      <c r="W103" s="6"/>
      <c r="X103" s="6"/>
      <c r="Y103" s="6"/>
      <c r="Z103" s="6"/>
      <c r="AA103" s="6"/>
      <c r="AB103" s="6"/>
      <c r="AC103" s="57"/>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114"/>
      <c r="BF103" s="114"/>
      <c r="BG103" s="114"/>
      <c r="BH103" s="114"/>
      <c r="BI103" s="114"/>
      <c r="BJ103" s="114"/>
      <c r="BK103" s="114"/>
      <c r="BL103" s="114"/>
      <c r="BM103" s="114"/>
    </row>
    <row r="104" spans="1:65" ht="78.75" customHeight="1" hidden="1">
      <c r="A104" s="31">
        <v>1</v>
      </c>
      <c r="B104" s="116" t="s">
        <v>70</v>
      </c>
      <c r="C104" s="31"/>
      <c r="D104" s="31"/>
      <c r="E104" s="31"/>
      <c r="F104" s="117"/>
      <c r="G104" s="105"/>
      <c r="H104" s="105"/>
      <c r="I104" s="105"/>
      <c r="J104" s="105"/>
      <c r="K104" s="105"/>
      <c r="L104" s="118"/>
      <c r="M104" s="105"/>
      <c r="N104" s="105"/>
      <c r="O104" s="105"/>
      <c r="P104" s="105"/>
      <c r="Q104" s="105"/>
      <c r="R104" s="105"/>
      <c r="S104" s="105"/>
      <c r="T104" s="103"/>
      <c r="U104" s="103"/>
      <c r="V104" s="103"/>
      <c r="W104" s="103"/>
      <c r="X104" s="103"/>
      <c r="Y104" s="103"/>
      <c r="Z104" s="103"/>
      <c r="AA104" s="103"/>
      <c r="AB104" s="103"/>
      <c r="AC104" s="56"/>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19"/>
      <c r="BF104" s="119"/>
      <c r="BG104" s="119"/>
      <c r="BH104" s="119"/>
      <c r="BI104" s="119"/>
      <c r="BJ104" s="119"/>
      <c r="BK104" s="119"/>
      <c r="BL104" s="119"/>
      <c r="BM104" s="119"/>
    </row>
    <row r="105" spans="1:65" ht="60" customHeight="1" hidden="1">
      <c r="A105" s="31">
        <v>2</v>
      </c>
      <c r="B105" s="116" t="s">
        <v>68</v>
      </c>
      <c r="C105" s="31"/>
      <c r="D105" s="31"/>
      <c r="E105" s="31"/>
      <c r="F105" s="117"/>
      <c r="G105" s="105"/>
      <c r="H105" s="105"/>
      <c r="I105" s="105"/>
      <c r="J105" s="105"/>
      <c r="K105" s="105"/>
      <c r="L105" s="118"/>
      <c r="M105" s="105"/>
      <c r="N105" s="105"/>
      <c r="O105" s="105"/>
      <c r="P105" s="105"/>
      <c r="Q105" s="105"/>
      <c r="R105" s="105"/>
      <c r="S105" s="105"/>
      <c r="T105" s="103"/>
      <c r="U105" s="103"/>
      <c r="V105" s="103"/>
      <c r="W105" s="103"/>
      <c r="X105" s="103"/>
      <c r="Y105" s="103"/>
      <c r="Z105" s="103"/>
      <c r="AA105" s="103"/>
      <c r="AB105" s="103"/>
      <c r="AC105" s="56"/>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19"/>
      <c r="BF105" s="119"/>
      <c r="BG105" s="119"/>
      <c r="BH105" s="119"/>
      <c r="BI105" s="119"/>
      <c r="BJ105" s="119"/>
      <c r="BK105" s="119"/>
      <c r="BL105" s="119"/>
      <c r="BM105" s="119"/>
    </row>
    <row r="106" spans="1:65" ht="60" customHeight="1" hidden="1">
      <c r="A106" s="31">
        <v>3</v>
      </c>
      <c r="B106" s="120" t="s">
        <v>50</v>
      </c>
      <c r="C106" s="121"/>
      <c r="D106" s="121"/>
      <c r="E106" s="121"/>
      <c r="F106" s="122"/>
      <c r="G106" s="123"/>
      <c r="H106" s="123"/>
      <c r="I106" s="123"/>
      <c r="J106" s="123"/>
      <c r="K106" s="123"/>
      <c r="L106" s="124"/>
      <c r="M106" s="123"/>
      <c r="N106" s="123"/>
      <c r="O106" s="123"/>
      <c r="P106" s="123"/>
      <c r="Q106" s="123"/>
      <c r="R106" s="123"/>
      <c r="S106" s="123"/>
      <c r="T106" s="125"/>
      <c r="U106" s="125"/>
      <c r="V106" s="125"/>
      <c r="W106" s="125"/>
      <c r="X106" s="125"/>
      <c r="Y106" s="125"/>
      <c r="Z106" s="125"/>
      <c r="AA106" s="125"/>
      <c r="AB106" s="125"/>
      <c r="AC106" s="126"/>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19"/>
      <c r="BF106" s="119"/>
      <c r="BG106" s="119"/>
      <c r="BH106" s="119"/>
      <c r="BI106" s="119"/>
      <c r="BJ106" s="119"/>
      <c r="BK106" s="119"/>
      <c r="BL106" s="119"/>
      <c r="BM106" s="119"/>
    </row>
    <row r="107" spans="1:78" s="115" customFormat="1" ht="40.5" customHeight="1">
      <c r="A107" s="54" t="s">
        <v>245</v>
      </c>
      <c r="B107" s="55" t="s">
        <v>51</v>
      </c>
      <c r="C107" s="127"/>
      <c r="D107" s="127"/>
      <c r="E107" s="127"/>
      <c r="F107" s="127"/>
      <c r="G107" s="112"/>
      <c r="H107" s="112"/>
      <c r="I107" s="6"/>
      <c r="J107" s="6"/>
      <c r="K107" s="5"/>
      <c r="L107" s="5"/>
      <c r="M107" s="5"/>
      <c r="N107" s="5"/>
      <c r="O107" s="6"/>
      <c r="P107" s="6"/>
      <c r="Q107" s="6"/>
      <c r="R107" s="6"/>
      <c r="S107" s="6"/>
      <c r="T107" s="5"/>
      <c r="U107" s="6"/>
      <c r="V107" s="6"/>
      <c r="W107" s="6"/>
      <c r="X107" s="6"/>
      <c r="Y107" s="6"/>
      <c r="Z107" s="6">
        <v>183651</v>
      </c>
      <c r="AA107" s="6"/>
      <c r="AB107" s="6"/>
      <c r="AC107" s="127"/>
      <c r="AD107" s="5"/>
      <c r="AE107" s="6"/>
      <c r="AF107" s="6"/>
      <c r="AG107" s="6"/>
      <c r="AH107" s="6"/>
      <c r="AI107" s="6"/>
      <c r="AJ107" s="6"/>
      <c r="AK107" s="6"/>
      <c r="AL107" s="6"/>
      <c r="AM107" s="6"/>
      <c r="AN107" s="6"/>
      <c r="AO107" s="6"/>
      <c r="AP107" s="5"/>
      <c r="AQ107" s="6"/>
      <c r="AR107" s="6"/>
      <c r="AS107" s="6"/>
      <c r="AT107" s="6"/>
      <c r="AU107" s="6"/>
      <c r="AV107" s="6"/>
      <c r="AW107" s="6"/>
      <c r="AX107" s="6"/>
      <c r="AY107" s="6"/>
      <c r="AZ107" s="6"/>
      <c r="BA107" s="6"/>
      <c r="BB107" s="5"/>
      <c r="BC107" s="6"/>
      <c r="BD107" s="6"/>
      <c r="BE107" s="6"/>
      <c r="BF107" s="6"/>
      <c r="BG107" s="6"/>
      <c r="BH107" s="6"/>
      <c r="BI107" s="6"/>
      <c r="BJ107" s="6"/>
      <c r="BK107" s="25">
        <f>Z107-BH107</f>
        <v>183651</v>
      </c>
      <c r="BL107" s="25">
        <f>AA107-BI107</f>
        <v>0</v>
      </c>
      <c r="BM107" s="25">
        <f>AB107-BJ107</f>
        <v>0</v>
      </c>
      <c r="BN107" s="108"/>
      <c r="BO107" s="108"/>
      <c r="BP107" s="108"/>
      <c r="BQ107" s="108"/>
      <c r="BR107" s="108"/>
      <c r="BS107" s="108"/>
      <c r="BT107" s="108"/>
      <c r="BU107" s="108"/>
      <c r="BV107" s="108"/>
      <c r="BW107" s="108"/>
      <c r="BX107" s="108"/>
      <c r="BY107" s="108"/>
      <c r="BZ107" s="108"/>
    </row>
    <row r="108" spans="1:65" s="142" customFormat="1" ht="27.75" customHeight="1">
      <c r="A108" s="313"/>
      <c r="B108" s="314"/>
      <c r="C108" s="314"/>
      <c r="D108" s="314"/>
      <c r="E108" s="314"/>
      <c r="F108" s="314"/>
      <c r="G108" s="314"/>
      <c r="H108" s="314"/>
      <c r="I108" s="314"/>
      <c r="J108" s="314"/>
      <c r="K108" s="314"/>
      <c r="L108" s="314"/>
      <c r="M108" s="314"/>
      <c r="N108" s="314"/>
      <c r="O108" s="314"/>
      <c r="P108" s="314"/>
      <c r="Q108" s="314"/>
      <c r="R108" s="314"/>
      <c r="S108" s="314"/>
      <c r="T108" s="141"/>
      <c r="U108" s="141"/>
      <c r="V108" s="141"/>
      <c r="W108" s="141"/>
      <c r="X108" s="141"/>
      <c r="Y108" s="141"/>
      <c r="Z108" s="141"/>
      <c r="AA108" s="141"/>
      <c r="AB108" s="141"/>
      <c r="AC108" s="128"/>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row>
    <row r="109" spans="1:84" s="48" customFormat="1" ht="18.75">
      <c r="A109" s="29"/>
      <c r="B109" s="29"/>
      <c r="C109" s="29"/>
      <c r="D109" s="29"/>
      <c r="E109" s="29"/>
      <c r="F109" s="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30"/>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43"/>
      <c r="BO109" s="143"/>
      <c r="BP109" s="143"/>
      <c r="BQ109" s="143"/>
      <c r="BR109" s="143"/>
      <c r="BS109" s="143"/>
      <c r="BT109" s="143"/>
      <c r="BU109" s="143"/>
      <c r="BV109" s="143"/>
      <c r="BW109" s="143"/>
      <c r="BX109" s="143"/>
      <c r="BY109" s="143"/>
      <c r="BZ109" s="143"/>
      <c r="CA109" s="143"/>
      <c r="CB109" s="143"/>
      <c r="CC109" s="143"/>
      <c r="CD109" s="143"/>
      <c r="CE109" s="143"/>
      <c r="CF109" s="143"/>
    </row>
    <row r="110" spans="1:84" s="48" customFormat="1" ht="18.75">
      <c r="A110" s="29"/>
      <c r="B110" s="29"/>
      <c r="C110" s="29"/>
      <c r="D110" s="29"/>
      <c r="E110" s="29"/>
      <c r="F110" s="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31"/>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44"/>
      <c r="BO110" s="144"/>
      <c r="BP110" s="144"/>
      <c r="BQ110" s="144"/>
      <c r="BR110" s="144"/>
      <c r="BS110" s="144"/>
      <c r="BT110" s="144"/>
      <c r="BU110" s="144"/>
      <c r="BV110" s="144"/>
      <c r="BW110" s="144"/>
      <c r="BX110" s="144"/>
      <c r="BY110" s="144"/>
      <c r="BZ110" s="144"/>
      <c r="CA110" s="144"/>
      <c r="CB110" s="144"/>
      <c r="CC110" s="144"/>
      <c r="CD110" s="144"/>
      <c r="CE110" s="144"/>
      <c r="CF110" s="144"/>
    </row>
    <row r="111" spans="1:84" s="48" customFormat="1" ht="18.75">
      <c r="A111" s="29"/>
      <c r="B111" s="29"/>
      <c r="C111" s="29"/>
      <c r="D111" s="29"/>
      <c r="E111" s="29"/>
      <c r="F111" s="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31"/>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44"/>
      <c r="BO111" s="144"/>
      <c r="BP111" s="144"/>
      <c r="BQ111" s="144"/>
      <c r="BR111" s="144"/>
      <c r="BS111" s="144"/>
      <c r="BT111" s="144"/>
      <c r="BU111" s="144"/>
      <c r="BV111" s="144"/>
      <c r="BW111" s="144"/>
      <c r="BX111" s="144"/>
      <c r="BY111" s="144"/>
      <c r="BZ111" s="144"/>
      <c r="CA111" s="144"/>
      <c r="CB111" s="144"/>
      <c r="CC111" s="144"/>
      <c r="CD111" s="144"/>
      <c r="CE111" s="144"/>
      <c r="CF111" s="144"/>
    </row>
    <row r="112" spans="1:84" s="48" customFormat="1" ht="18.75">
      <c r="A112" s="29"/>
      <c r="B112" s="29"/>
      <c r="C112" s="29"/>
      <c r="D112" s="29"/>
      <c r="E112" s="29"/>
      <c r="F112" s="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31"/>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44"/>
      <c r="BO112" s="144"/>
      <c r="BP112" s="144"/>
      <c r="BQ112" s="144"/>
      <c r="BR112" s="144"/>
      <c r="BS112" s="144"/>
      <c r="BT112" s="144"/>
      <c r="BU112" s="144"/>
      <c r="BV112" s="144"/>
      <c r="BW112" s="144"/>
      <c r="BX112" s="144"/>
      <c r="BY112" s="144"/>
      <c r="BZ112" s="144"/>
      <c r="CA112" s="144"/>
      <c r="CB112" s="144"/>
      <c r="CC112" s="144"/>
      <c r="CD112" s="144"/>
      <c r="CE112" s="144"/>
      <c r="CF112" s="144"/>
    </row>
    <row r="113" spans="1:84" s="48" customFormat="1" ht="18.75">
      <c r="A113" s="29"/>
      <c r="B113" s="29"/>
      <c r="C113" s="29"/>
      <c r="D113" s="29"/>
      <c r="E113" s="29"/>
      <c r="F113" s="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31"/>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44"/>
      <c r="BO113" s="144"/>
      <c r="BP113" s="144"/>
      <c r="BQ113" s="144"/>
      <c r="BR113" s="144"/>
      <c r="BS113" s="144"/>
      <c r="BT113" s="144"/>
      <c r="BU113" s="144"/>
      <c r="BV113" s="144"/>
      <c r="BW113" s="144"/>
      <c r="BX113" s="144"/>
      <c r="BY113" s="144"/>
      <c r="BZ113" s="144"/>
      <c r="CA113" s="144"/>
      <c r="CB113" s="144"/>
      <c r="CC113" s="144"/>
      <c r="CD113" s="144"/>
      <c r="CE113" s="144"/>
      <c r="CF113" s="144"/>
    </row>
    <row r="114" spans="1:84" s="48" customFormat="1" ht="18.75">
      <c r="A114" s="29"/>
      <c r="B114" s="29"/>
      <c r="C114" s="29"/>
      <c r="D114" s="29"/>
      <c r="E114" s="29"/>
      <c r="F114" s="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31"/>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44"/>
      <c r="BO114" s="144"/>
      <c r="BP114" s="144"/>
      <c r="BQ114" s="144"/>
      <c r="BR114" s="144"/>
      <c r="BS114" s="144"/>
      <c r="BT114" s="144"/>
      <c r="BU114" s="144"/>
      <c r="BV114" s="144"/>
      <c r="BW114" s="144"/>
      <c r="BX114" s="144"/>
      <c r="BY114" s="144"/>
      <c r="BZ114" s="144"/>
      <c r="CA114" s="144"/>
      <c r="CB114" s="144"/>
      <c r="CC114" s="144"/>
      <c r="CD114" s="144"/>
      <c r="CE114" s="144"/>
      <c r="CF114" s="144"/>
    </row>
    <row r="115" spans="1:84" s="48" customFormat="1" ht="18.75">
      <c r="A115" s="29"/>
      <c r="B115" s="29"/>
      <c r="C115" s="29"/>
      <c r="D115" s="29"/>
      <c r="E115" s="29"/>
      <c r="F115" s="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31"/>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44"/>
      <c r="BO115" s="144"/>
      <c r="BP115" s="144"/>
      <c r="BQ115" s="144"/>
      <c r="BR115" s="144"/>
      <c r="BS115" s="144"/>
      <c r="BT115" s="144"/>
      <c r="BU115" s="144"/>
      <c r="BV115" s="144"/>
      <c r="BW115" s="144"/>
      <c r="BX115" s="144"/>
      <c r="BY115" s="144"/>
      <c r="BZ115" s="144"/>
      <c r="CA115" s="144"/>
      <c r="CB115" s="144"/>
      <c r="CC115" s="144"/>
      <c r="CD115" s="144"/>
      <c r="CE115" s="144"/>
      <c r="CF115" s="144"/>
    </row>
    <row r="116" spans="1:84" s="48" customFormat="1" ht="18.75">
      <c r="A116" s="29"/>
      <c r="B116" s="29"/>
      <c r="C116" s="29"/>
      <c r="D116" s="29"/>
      <c r="E116" s="29"/>
      <c r="F116" s="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31"/>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44"/>
      <c r="BO116" s="144"/>
      <c r="BP116" s="144"/>
      <c r="BQ116" s="144"/>
      <c r="BR116" s="144"/>
      <c r="BS116" s="144"/>
      <c r="BT116" s="144"/>
      <c r="BU116" s="144"/>
      <c r="BV116" s="144"/>
      <c r="BW116" s="144"/>
      <c r="BX116" s="144"/>
      <c r="BY116" s="144"/>
      <c r="BZ116" s="144"/>
      <c r="CA116" s="144"/>
      <c r="CB116" s="144"/>
      <c r="CC116" s="144"/>
      <c r="CD116" s="144"/>
      <c r="CE116" s="144"/>
      <c r="CF116" s="144"/>
    </row>
    <row r="117" spans="1:84" s="48" customFormat="1" ht="18.75">
      <c r="A117" s="29"/>
      <c r="B117" s="29"/>
      <c r="C117" s="29"/>
      <c r="D117" s="29"/>
      <c r="E117" s="29"/>
      <c r="F117" s="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31"/>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2"/>
      <c r="BN117" s="144"/>
      <c r="BO117" s="144"/>
      <c r="BP117" s="144"/>
      <c r="BQ117" s="144"/>
      <c r="BR117" s="144"/>
      <c r="BS117" s="144"/>
      <c r="BT117" s="144"/>
      <c r="BU117" s="144"/>
      <c r="BV117" s="144"/>
      <c r="BW117" s="144"/>
      <c r="BX117" s="144"/>
      <c r="BY117" s="144"/>
      <c r="BZ117" s="144"/>
      <c r="CA117" s="144"/>
      <c r="CB117" s="144"/>
      <c r="CC117" s="144"/>
      <c r="CD117" s="144"/>
      <c r="CE117" s="144"/>
      <c r="CF117" s="144"/>
    </row>
    <row r="118" spans="1:84" s="48" customFormat="1" ht="18.75">
      <c r="A118" s="29"/>
      <c r="B118" s="29"/>
      <c r="C118" s="29"/>
      <c r="D118" s="29"/>
      <c r="E118" s="29"/>
      <c r="F118" s="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31"/>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44"/>
      <c r="BO118" s="144"/>
      <c r="BP118" s="144"/>
      <c r="BQ118" s="144"/>
      <c r="BR118" s="144"/>
      <c r="BS118" s="144"/>
      <c r="BT118" s="144"/>
      <c r="BU118" s="144"/>
      <c r="BV118" s="144"/>
      <c r="BW118" s="144"/>
      <c r="BX118" s="144"/>
      <c r="BY118" s="144"/>
      <c r="BZ118" s="144"/>
      <c r="CA118" s="144"/>
      <c r="CB118" s="144"/>
      <c r="CC118" s="144"/>
      <c r="CD118" s="144"/>
      <c r="CE118" s="144"/>
      <c r="CF118" s="144"/>
    </row>
    <row r="119" spans="1:84" s="48" customFormat="1" ht="18.75">
      <c r="A119" s="29"/>
      <c r="B119" s="29"/>
      <c r="C119" s="29"/>
      <c r="D119" s="29"/>
      <c r="E119" s="29"/>
      <c r="F119" s="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31"/>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44"/>
      <c r="BO119" s="144"/>
      <c r="BP119" s="144"/>
      <c r="BQ119" s="144"/>
      <c r="BR119" s="144"/>
      <c r="BS119" s="144"/>
      <c r="BT119" s="144"/>
      <c r="BU119" s="144"/>
      <c r="BV119" s="144"/>
      <c r="BW119" s="144"/>
      <c r="BX119" s="144"/>
      <c r="BY119" s="144"/>
      <c r="BZ119" s="144"/>
      <c r="CA119" s="144"/>
      <c r="CB119" s="144"/>
      <c r="CC119" s="144"/>
      <c r="CD119" s="144"/>
      <c r="CE119" s="144"/>
      <c r="CF119" s="144"/>
    </row>
    <row r="120" spans="1:84" s="48" customFormat="1" ht="18.75">
      <c r="A120" s="29"/>
      <c r="B120" s="29"/>
      <c r="C120" s="29"/>
      <c r="D120" s="29"/>
      <c r="E120" s="29"/>
      <c r="F120" s="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31"/>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44"/>
      <c r="BO120" s="144"/>
      <c r="BP120" s="144"/>
      <c r="BQ120" s="144"/>
      <c r="BR120" s="144"/>
      <c r="BS120" s="144"/>
      <c r="BT120" s="144"/>
      <c r="BU120" s="144"/>
      <c r="BV120" s="144"/>
      <c r="BW120" s="144"/>
      <c r="BX120" s="144"/>
      <c r="BY120" s="144"/>
      <c r="BZ120" s="144"/>
      <c r="CA120" s="144"/>
      <c r="CB120" s="144"/>
      <c r="CC120" s="144"/>
      <c r="CD120" s="144"/>
      <c r="CE120" s="144"/>
      <c r="CF120" s="144"/>
    </row>
    <row r="121" spans="1:84" s="48" customFormat="1" ht="18.75">
      <c r="A121" s="29"/>
      <c r="B121" s="29"/>
      <c r="C121" s="29"/>
      <c r="D121" s="29"/>
      <c r="E121" s="29"/>
      <c r="F121" s="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31"/>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44"/>
      <c r="BO121" s="144"/>
      <c r="BP121" s="144"/>
      <c r="BQ121" s="144"/>
      <c r="BR121" s="144"/>
      <c r="BS121" s="144"/>
      <c r="BT121" s="144"/>
      <c r="BU121" s="144"/>
      <c r="BV121" s="144"/>
      <c r="BW121" s="144"/>
      <c r="BX121" s="144"/>
      <c r="BY121" s="144"/>
      <c r="BZ121" s="144"/>
      <c r="CA121" s="144"/>
      <c r="CB121" s="144"/>
      <c r="CC121" s="144"/>
      <c r="CD121" s="144"/>
      <c r="CE121" s="144"/>
      <c r="CF121" s="144"/>
    </row>
    <row r="122" spans="1:84" s="48" customFormat="1" ht="18.75">
      <c r="A122" s="29"/>
      <c r="B122" s="29"/>
      <c r="C122" s="29"/>
      <c r="D122" s="29"/>
      <c r="E122" s="29"/>
      <c r="F122" s="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31"/>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44"/>
      <c r="BO122" s="144"/>
      <c r="BP122" s="144"/>
      <c r="BQ122" s="144"/>
      <c r="BR122" s="144"/>
      <c r="BS122" s="144"/>
      <c r="BT122" s="144"/>
      <c r="BU122" s="144"/>
      <c r="BV122" s="144"/>
      <c r="BW122" s="144"/>
      <c r="BX122" s="144"/>
      <c r="BY122" s="144"/>
      <c r="BZ122" s="144"/>
      <c r="CA122" s="144"/>
      <c r="CB122" s="144"/>
      <c r="CC122" s="144"/>
      <c r="CD122" s="144"/>
      <c r="CE122" s="144"/>
      <c r="CF122" s="144"/>
    </row>
    <row r="123" spans="1:84" s="48" customFormat="1" ht="18.75">
      <c r="A123" s="29"/>
      <c r="B123" s="29"/>
      <c r="C123" s="29"/>
      <c r="D123" s="29"/>
      <c r="E123" s="29"/>
      <c r="F123" s="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31"/>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44"/>
      <c r="BO123" s="144"/>
      <c r="BP123" s="144"/>
      <c r="BQ123" s="144"/>
      <c r="BR123" s="144"/>
      <c r="BS123" s="144"/>
      <c r="BT123" s="144"/>
      <c r="BU123" s="144"/>
      <c r="BV123" s="144"/>
      <c r="BW123" s="144"/>
      <c r="BX123" s="144"/>
      <c r="BY123" s="144"/>
      <c r="BZ123" s="144"/>
      <c r="CA123" s="144"/>
      <c r="CB123" s="144"/>
      <c r="CC123" s="144"/>
      <c r="CD123" s="144"/>
      <c r="CE123" s="144"/>
      <c r="CF123" s="144"/>
    </row>
    <row r="124" spans="1:84" s="48" customFormat="1" ht="18.75">
      <c r="A124" s="29"/>
      <c r="B124" s="29"/>
      <c r="C124" s="29"/>
      <c r="D124" s="29"/>
      <c r="E124" s="29"/>
      <c r="F124" s="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31"/>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44"/>
      <c r="BO124" s="144"/>
      <c r="BP124" s="144"/>
      <c r="BQ124" s="144"/>
      <c r="BR124" s="144"/>
      <c r="BS124" s="144"/>
      <c r="BT124" s="144"/>
      <c r="BU124" s="144"/>
      <c r="BV124" s="144"/>
      <c r="BW124" s="144"/>
      <c r="BX124" s="144"/>
      <c r="BY124" s="144"/>
      <c r="BZ124" s="144"/>
      <c r="CA124" s="144"/>
      <c r="CB124" s="144"/>
      <c r="CC124" s="144"/>
      <c r="CD124" s="144"/>
      <c r="CE124" s="144"/>
      <c r="CF124" s="144"/>
    </row>
    <row r="125" spans="1:84" s="48" customFormat="1" ht="18.75">
      <c r="A125" s="29"/>
      <c r="B125" s="29"/>
      <c r="C125" s="29"/>
      <c r="D125" s="29"/>
      <c r="E125" s="29"/>
      <c r="F125" s="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31"/>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44"/>
      <c r="BO125" s="144"/>
      <c r="BP125" s="144"/>
      <c r="BQ125" s="144"/>
      <c r="BR125" s="144"/>
      <c r="BS125" s="144"/>
      <c r="BT125" s="144"/>
      <c r="BU125" s="144"/>
      <c r="BV125" s="144"/>
      <c r="BW125" s="144"/>
      <c r="BX125" s="144"/>
      <c r="BY125" s="144"/>
      <c r="BZ125" s="144"/>
      <c r="CA125" s="144"/>
      <c r="CB125" s="144"/>
      <c r="CC125" s="144"/>
      <c r="CD125" s="144"/>
      <c r="CE125" s="144"/>
      <c r="CF125" s="144"/>
    </row>
    <row r="126" spans="1:84" s="48" customFormat="1" ht="18.75">
      <c r="A126" s="29"/>
      <c r="B126" s="29"/>
      <c r="C126" s="29"/>
      <c r="D126" s="29"/>
      <c r="E126" s="29"/>
      <c r="F126" s="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31"/>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44"/>
      <c r="BO126" s="144"/>
      <c r="BP126" s="144"/>
      <c r="BQ126" s="144"/>
      <c r="BR126" s="144"/>
      <c r="BS126" s="144"/>
      <c r="BT126" s="144"/>
      <c r="BU126" s="144"/>
      <c r="BV126" s="144"/>
      <c r="BW126" s="144"/>
      <c r="BX126" s="144"/>
      <c r="BY126" s="144"/>
      <c r="BZ126" s="144"/>
      <c r="CA126" s="144"/>
      <c r="CB126" s="144"/>
      <c r="CC126" s="144"/>
      <c r="CD126" s="144"/>
      <c r="CE126" s="144"/>
      <c r="CF126" s="144"/>
    </row>
    <row r="127" spans="1:84" s="48" customFormat="1" ht="18.75">
      <c r="A127" s="29"/>
      <c r="B127" s="29"/>
      <c r="C127" s="29"/>
      <c r="D127" s="29"/>
      <c r="E127" s="29"/>
      <c r="F127" s="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31"/>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44"/>
      <c r="BO127" s="144"/>
      <c r="BP127" s="144"/>
      <c r="BQ127" s="144"/>
      <c r="BR127" s="144"/>
      <c r="BS127" s="144"/>
      <c r="BT127" s="144"/>
      <c r="BU127" s="144"/>
      <c r="BV127" s="144"/>
      <c r="BW127" s="144"/>
      <c r="BX127" s="144"/>
      <c r="BY127" s="144"/>
      <c r="BZ127" s="144"/>
      <c r="CA127" s="144"/>
      <c r="CB127" s="144"/>
      <c r="CC127" s="144"/>
      <c r="CD127" s="144"/>
      <c r="CE127" s="144"/>
      <c r="CF127" s="144"/>
    </row>
    <row r="128" spans="1:84" s="48" customFormat="1" ht="18.75">
      <c r="A128" s="29"/>
      <c r="B128" s="29"/>
      <c r="C128" s="29"/>
      <c r="D128" s="29"/>
      <c r="E128" s="29"/>
      <c r="F128" s="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31"/>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44"/>
      <c r="BO128" s="144"/>
      <c r="BP128" s="144"/>
      <c r="BQ128" s="144"/>
      <c r="BR128" s="144"/>
      <c r="BS128" s="144"/>
      <c r="BT128" s="144"/>
      <c r="BU128" s="144"/>
      <c r="BV128" s="144"/>
      <c r="BW128" s="144"/>
      <c r="BX128" s="144"/>
      <c r="BY128" s="144"/>
      <c r="BZ128" s="144"/>
      <c r="CA128" s="144"/>
      <c r="CB128" s="144"/>
      <c r="CC128" s="144"/>
      <c r="CD128" s="144"/>
      <c r="CE128" s="144"/>
      <c r="CF128" s="144"/>
    </row>
    <row r="129" spans="1:84" s="48" customFormat="1" ht="18.75">
      <c r="A129" s="29"/>
      <c r="B129" s="29"/>
      <c r="C129" s="29"/>
      <c r="D129" s="29"/>
      <c r="E129" s="29"/>
      <c r="F129" s="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31"/>
      <c r="AD129" s="132"/>
      <c r="AE129" s="132"/>
      <c r="AF129" s="132"/>
      <c r="AG129" s="132"/>
      <c r="AH129" s="132"/>
      <c r="AI129" s="132"/>
      <c r="AJ129" s="132"/>
      <c r="AK129" s="132"/>
      <c r="AL129" s="132"/>
      <c r="AM129" s="132"/>
      <c r="AN129" s="132"/>
      <c r="AO129" s="132"/>
      <c r="AP129" s="132"/>
      <c r="AQ129" s="132"/>
      <c r="AR129" s="132"/>
      <c r="AS129" s="132"/>
      <c r="AT129" s="132"/>
      <c r="AU129" s="132"/>
      <c r="AV129" s="132"/>
      <c r="AW129" s="132"/>
      <c r="AX129" s="132"/>
      <c r="AY129" s="132"/>
      <c r="AZ129" s="132"/>
      <c r="BA129" s="132"/>
      <c r="BB129" s="132"/>
      <c r="BC129" s="132"/>
      <c r="BD129" s="132"/>
      <c r="BE129" s="132"/>
      <c r="BF129" s="132"/>
      <c r="BG129" s="132"/>
      <c r="BH129" s="132"/>
      <c r="BI129" s="132"/>
      <c r="BJ129" s="132"/>
      <c r="BK129" s="132"/>
      <c r="BL129" s="132"/>
      <c r="BM129" s="132"/>
      <c r="BN129" s="144"/>
      <c r="BO129" s="144"/>
      <c r="BP129" s="144"/>
      <c r="BQ129" s="144"/>
      <c r="BR129" s="144"/>
      <c r="BS129" s="144"/>
      <c r="BT129" s="144"/>
      <c r="BU129" s="144"/>
      <c r="BV129" s="144"/>
      <c r="BW129" s="144"/>
      <c r="BX129" s="144"/>
      <c r="BY129" s="144"/>
      <c r="BZ129" s="144"/>
      <c r="CA129" s="144"/>
      <c r="CB129" s="144"/>
      <c r="CC129" s="144"/>
      <c r="CD129" s="144"/>
      <c r="CE129" s="144"/>
      <c r="CF129" s="144"/>
    </row>
    <row r="130" spans="1:84" s="48" customFormat="1" ht="18.75">
      <c r="A130" s="29"/>
      <c r="B130" s="29"/>
      <c r="C130" s="29"/>
      <c r="D130" s="29"/>
      <c r="E130" s="29"/>
      <c r="F130" s="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31"/>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c r="BJ130" s="132"/>
      <c r="BK130" s="132"/>
      <c r="BL130" s="132"/>
      <c r="BM130" s="132"/>
      <c r="BN130" s="144"/>
      <c r="BO130" s="144"/>
      <c r="BP130" s="144"/>
      <c r="BQ130" s="144"/>
      <c r="BR130" s="144"/>
      <c r="BS130" s="144"/>
      <c r="BT130" s="144"/>
      <c r="BU130" s="144"/>
      <c r="BV130" s="144"/>
      <c r="BW130" s="144"/>
      <c r="BX130" s="144"/>
      <c r="BY130" s="144"/>
      <c r="BZ130" s="144"/>
      <c r="CA130" s="144"/>
      <c r="CB130" s="144"/>
      <c r="CC130" s="144"/>
      <c r="CD130" s="144"/>
      <c r="CE130" s="144"/>
      <c r="CF130" s="144"/>
    </row>
    <row r="131" spans="1:84" s="48" customFormat="1" ht="18.75">
      <c r="A131" s="29"/>
      <c r="B131" s="29"/>
      <c r="C131" s="29"/>
      <c r="D131" s="29"/>
      <c r="E131" s="29"/>
      <c r="F131" s="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31"/>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44"/>
      <c r="BO131" s="144"/>
      <c r="BP131" s="144"/>
      <c r="BQ131" s="144"/>
      <c r="BR131" s="144"/>
      <c r="BS131" s="144"/>
      <c r="BT131" s="144"/>
      <c r="BU131" s="144"/>
      <c r="BV131" s="144"/>
      <c r="BW131" s="144"/>
      <c r="BX131" s="144"/>
      <c r="BY131" s="144"/>
      <c r="BZ131" s="144"/>
      <c r="CA131" s="144"/>
      <c r="CB131" s="144"/>
      <c r="CC131" s="144"/>
      <c r="CD131" s="144"/>
      <c r="CE131" s="144"/>
      <c r="CF131" s="144"/>
    </row>
    <row r="132" spans="1:84" s="48" customFormat="1" ht="18.75">
      <c r="A132" s="29"/>
      <c r="B132" s="29"/>
      <c r="C132" s="29"/>
      <c r="D132" s="29"/>
      <c r="E132" s="29"/>
      <c r="F132" s="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31"/>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44"/>
      <c r="BO132" s="144"/>
      <c r="BP132" s="144"/>
      <c r="BQ132" s="144"/>
      <c r="BR132" s="144"/>
      <c r="BS132" s="144"/>
      <c r="BT132" s="144"/>
      <c r="BU132" s="144"/>
      <c r="BV132" s="144"/>
      <c r="BW132" s="144"/>
      <c r="BX132" s="144"/>
      <c r="BY132" s="144"/>
      <c r="BZ132" s="144"/>
      <c r="CA132" s="144"/>
      <c r="CB132" s="144"/>
      <c r="CC132" s="144"/>
      <c r="CD132" s="144"/>
      <c r="CE132" s="144"/>
      <c r="CF132" s="144"/>
    </row>
    <row r="133" spans="1:84" s="48" customFormat="1" ht="18.75">
      <c r="A133" s="29"/>
      <c r="B133" s="29"/>
      <c r="C133" s="29"/>
      <c r="D133" s="29"/>
      <c r="E133" s="29"/>
      <c r="F133" s="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31"/>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132"/>
      <c r="BH133" s="132"/>
      <c r="BI133" s="132"/>
      <c r="BJ133" s="132"/>
      <c r="BK133" s="132"/>
      <c r="BL133" s="132"/>
      <c r="BM133" s="132"/>
      <c r="BN133" s="144"/>
      <c r="BO133" s="144"/>
      <c r="BP133" s="144"/>
      <c r="BQ133" s="144"/>
      <c r="BR133" s="144"/>
      <c r="BS133" s="144"/>
      <c r="BT133" s="144"/>
      <c r="BU133" s="144"/>
      <c r="BV133" s="144"/>
      <c r="BW133" s="144"/>
      <c r="BX133" s="144"/>
      <c r="BY133" s="144"/>
      <c r="BZ133" s="144"/>
      <c r="CA133" s="144"/>
      <c r="CB133" s="144"/>
      <c r="CC133" s="144"/>
      <c r="CD133" s="144"/>
      <c r="CE133" s="144"/>
      <c r="CF133" s="144"/>
    </row>
    <row r="134" spans="1:84" s="48" customFormat="1" ht="18.75">
      <c r="A134" s="29"/>
      <c r="B134" s="29"/>
      <c r="C134" s="29"/>
      <c r="D134" s="29"/>
      <c r="E134" s="29"/>
      <c r="F134" s="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31"/>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44"/>
      <c r="BO134" s="144"/>
      <c r="BP134" s="144"/>
      <c r="BQ134" s="144"/>
      <c r="BR134" s="144"/>
      <c r="BS134" s="144"/>
      <c r="BT134" s="144"/>
      <c r="BU134" s="144"/>
      <c r="BV134" s="144"/>
      <c r="BW134" s="144"/>
      <c r="BX134" s="144"/>
      <c r="BY134" s="144"/>
      <c r="BZ134" s="144"/>
      <c r="CA134" s="144"/>
      <c r="CB134" s="144"/>
      <c r="CC134" s="144"/>
      <c r="CD134" s="144"/>
      <c r="CE134" s="144"/>
      <c r="CF134" s="144"/>
    </row>
    <row r="135" spans="1:84" s="48" customFormat="1" ht="18.75">
      <c r="A135" s="29"/>
      <c r="B135" s="29"/>
      <c r="C135" s="29"/>
      <c r="D135" s="29"/>
      <c r="E135" s="29"/>
      <c r="F135" s="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31"/>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44"/>
      <c r="BO135" s="144"/>
      <c r="BP135" s="144"/>
      <c r="BQ135" s="144"/>
      <c r="BR135" s="144"/>
      <c r="BS135" s="144"/>
      <c r="BT135" s="144"/>
      <c r="BU135" s="144"/>
      <c r="BV135" s="144"/>
      <c r="BW135" s="144"/>
      <c r="BX135" s="144"/>
      <c r="BY135" s="144"/>
      <c r="BZ135" s="144"/>
      <c r="CA135" s="144"/>
      <c r="CB135" s="144"/>
      <c r="CC135" s="144"/>
      <c r="CD135" s="144"/>
      <c r="CE135" s="144"/>
      <c r="CF135" s="144"/>
    </row>
    <row r="136" spans="1:84" s="48" customFormat="1" ht="18.75">
      <c r="A136" s="29"/>
      <c r="B136" s="29"/>
      <c r="C136" s="29"/>
      <c r="D136" s="29"/>
      <c r="E136" s="29"/>
      <c r="F136" s="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31"/>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44"/>
      <c r="BO136" s="144"/>
      <c r="BP136" s="144"/>
      <c r="BQ136" s="144"/>
      <c r="BR136" s="144"/>
      <c r="BS136" s="144"/>
      <c r="BT136" s="144"/>
      <c r="BU136" s="144"/>
      <c r="BV136" s="144"/>
      <c r="BW136" s="144"/>
      <c r="BX136" s="144"/>
      <c r="BY136" s="144"/>
      <c r="BZ136" s="144"/>
      <c r="CA136" s="144"/>
      <c r="CB136" s="144"/>
      <c r="CC136" s="144"/>
      <c r="CD136" s="144"/>
      <c r="CE136" s="144"/>
      <c r="CF136" s="144"/>
    </row>
    <row r="137" spans="1:84" s="48" customFormat="1" ht="18.75">
      <c r="A137" s="29"/>
      <c r="B137" s="29"/>
      <c r="C137" s="29"/>
      <c r="D137" s="29"/>
      <c r="E137" s="29"/>
      <c r="F137" s="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31"/>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c r="BJ137" s="132"/>
      <c r="BK137" s="132"/>
      <c r="BL137" s="132"/>
      <c r="BM137" s="132"/>
      <c r="BN137" s="144"/>
      <c r="BO137" s="144"/>
      <c r="BP137" s="144"/>
      <c r="BQ137" s="144"/>
      <c r="BR137" s="144"/>
      <c r="BS137" s="144"/>
      <c r="BT137" s="144"/>
      <c r="BU137" s="144"/>
      <c r="BV137" s="144"/>
      <c r="BW137" s="144"/>
      <c r="BX137" s="144"/>
      <c r="BY137" s="144"/>
      <c r="BZ137" s="144"/>
      <c r="CA137" s="144"/>
      <c r="CB137" s="144"/>
      <c r="CC137" s="144"/>
      <c r="CD137" s="144"/>
      <c r="CE137" s="144"/>
      <c r="CF137" s="144"/>
    </row>
    <row r="138" spans="1:84" s="48" customFormat="1" ht="18.75">
      <c r="A138" s="29"/>
      <c r="B138" s="29"/>
      <c r="C138" s="29"/>
      <c r="D138" s="29"/>
      <c r="E138" s="29"/>
      <c r="F138" s="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31"/>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c r="BJ138" s="132"/>
      <c r="BK138" s="132"/>
      <c r="BL138" s="132"/>
      <c r="BM138" s="132"/>
      <c r="BN138" s="144"/>
      <c r="BO138" s="144"/>
      <c r="BP138" s="144"/>
      <c r="BQ138" s="144"/>
      <c r="BR138" s="144"/>
      <c r="BS138" s="144"/>
      <c r="BT138" s="144"/>
      <c r="BU138" s="144"/>
      <c r="BV138" s="144"/>
      <c r="BW138" s="144"/>
      <c r="BX138" s="144"/>
      <c r="BY138" s="144"/>
      <c r="BZ138" s="144"/>
      <c r="CA138" s="144"/>
      <c r="CB138" s="144"/>
      <c r="CC138" s="144"/>
      <c r="CD138" s="144"/>
      <c r="CE138" s="144"/>
      <c r="CF138" s="144"/>
    </row>
    <row r="139" spans="1:84" s="48" customFormat="1" ht="18.75">
      <c r="A139" s="29"/>
      <c r="B139" s="29"/>
      <c r="C139" s="29"/>
      <c r="D139" s="29"/>
      <c r="E139" s="29"/>
      <c r="F139" s="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31"/>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44"/>
      <c r="BO139" s="144"/>
      <c r="BP139" s="144"/>
      <c r="BQ139" s="144"/>
      <c r="BR139" s="144"/>
      <c r="BS139" s="144"/>
      <c r="BT139" s="144"/>
      <c r="BU139" s="144"/>
      <c r="BV139" s="144"/>
      <c r="BW139" s="144"/>
      <c r="BX139" s="144"/>
      <c r="BY139" s="144"/>
      <c r="BZ139" s="144"/>
      <c r="CA139" s="144"/>
      <c r="CB139" s="144"/>
      <c r="CC139" s="144"/>
      <c r="CD139" s="144"/>
      <c r="CE139" s="144"/>
      <c r="CF139" s="144"/>
    </row>
    <row r="140" spans="1:84" s="48" customFormat="1" ht="18.75">
      <c r="A140" s="29"/>
      <c r="B140" s="29"/>
      <c r="C140" s="29"/>
      <c r="D140" s="29"/>
      <c r="E140" s="29"/>
      <c r="F140" s="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31"/>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c r="BJ140" s="132"/>
      <c r="BK140" s="132"/>
      <c r="BL140" s="132"/>
      <c r="BM140" s="132"/>
      <c r="BN140" s="144"/>
      <c r="BO140" s="144"/>
      <c r="BP140" s="144"/>
      <c r="BQ140" s="144"/>
      <c r="BR140" s="144"/>
      <c r="BS140" s="144"/>
      <c r="BT140" s="144"/>
      <c r="BU140" s="144"/>
      <c r="BV140" s="144"/>
      <c r="BW140" s="144"/>
      <c r="BX140" s="144"/>
      <c r="BY140" s="144"/>
      <c r="BZ140" s="144"/>
      <c r="CA140" s="144"/>
      <c r="CB140" s="144"/>
      <c r="CC140" s="144"/>
      <c r="CD140" s="144"/>
      <c r="CE140" s="144"/>
      <c r="CF140" s="144"/>
    </row>
    <row r="141" spans="1:84" s="48" customFormat="1" ht="18.75">
      <c r="A141" s="29"/>
      <c r="B141" s="29"/>
      <c r="C141" s="29"/>
      <c r="D141" s="29"/>
      <c r="E141" s="29"/>
      <c r="F141" s="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31"/>
      <c r="AD141" s="132"/>
      <c r="AE141" s="132"/>
      <c r="AF141" s="132"/>
      <c r="AG141" s="132"/>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32"/>
      <c r="BH141" s="132"/>
      <c r="BI141" s="132"/>
      <c r="BJ141" s="132"/>
      <c r="BK141" s="132"/>
      <c r="BL141" s="132"/>
      <c r="BM141" s="132"/>
      <c r="BN141" s="144"/>
      <c r="BO141" s="144"/>
      <c r="BP141" s="144"/>
      <c r="BQ141" s="144"/>
      <c r="BR141" s="144"/>
      <c r="BS141" s="144"/>
      <c r="BT141" s="144"/>
      <c r="BU141" s="144"/>
      <c r="BV141" s="144"/>
      <c r="BW141" s="144"/>
      <c r="BX141" s="144"/>
      <c r="BY141" s="144"/>
      <c r="BZ141" s="144"/>
      <c r="CA141" s="144"/>
      <c r="CB141" s="144"/>
      <c r="CC141" s="144"/>
      <c r="CD141" s="144"/>
      <c r="CE141" s="144"/>
      <c r="CF141" s="144"/>
    </row>
    <row r="142" spans="1:84" s="48" customFormat="1" ht="18.75">
      <c r="A142" s="29"/>
      <c r="B142" s="29"/>
      <c r="C142" s="29"/>
      <c r="D142" s="29"/>
      <c r="E142" s="29"/>
      <c r="F142" s="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31"/>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BL142" s="132"/>
      <c r="BM142" s="132"/>
      <c r="BN142" s="144"/>
      <c r="BO142" s="144"/>
      <c r="BP142" s="144"/>
      <c r="BQ142" s="144"/>
      <c r="BR142" s="144"/>
      <c r="BS142" s="144"/>
      <c r="BT142" s="144"/>
      <c r="BU142" s="144"/>
      <c r="BV142" s="144"/>
      <c r="BW142" s="144"/>
      <c r="BX142" s="144"/>
      <c r="BY142" s="144"/>
      <c r="BZ142" s="144"/>
      <c r="CA142" s="144"/>
      <c r="CB142" s="144"/>
      <c r="CC142" s="144"/>
      <c r="CD142" s="144"/>
      <c r="CE142" s="144"/>
      <c r="CF142" s="144"/>
    </row>
    <row r="143" spans="1:84" s="48" customFormat="1" ht="18.75">
      <c r="A143" s="29"/>
      <c r="B143" s="29"/>
      <c r="C143" s="29"/>
      <c r="D143" s="29"/>
      <c r="E143" s="29"/>
      <c r="F143" s="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31"/>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2"/>
      <c r="AY143" s="132"/>
      <c r="AZ143" s="132"/>
      <c r="BA143" s="132"/>
      <c r="BB143" s="132"/>
      <c r="BC143" s="132"/>
      <c r="BD143" s="132"/>
      <c r="BE143" s="132"/>
      <c r="BF143" s="132"/>
      <c r="BG143" s="132"/>
      <c r="BH143" s="132"/>
      <c r="BI143" s="132"/>
      <c r="BJ143" s="132"/>
      <c r="BK143" s="132"/>
      <c r="BL143" s="132"/>
      <c r="BM143" s="132"/>
      <c r="BN143" s="144"/>
      <c r="BO143" s="144"/>
      <c r="BP143" s="144"/>
      <c r="BQ143" s="144"/>
      <c r="BR143" s="144"/>
      <c r="BS143" s="144"/>
      <c r="BT143" s="144"/>
      <c r="BU143" s="144"/>
      <c r="BV143" s="144"/>
      <c r="BW143" s="144"/>
      <c r="BX143" s="144"/>
      <c r="BY143" s="144"/>
      <c r="BZ143" s="144"/>
      <c r="CA143" s="144"/>
      <c r="CB143" s="144"/>
      <c r="CC143" s="144"/>
      <c r="CD143" s="144"/>
      <c r="CE143" s="144"/>
      <c r="CF143" s="144"/>
    </row>
    <row r="144" spans="1:84" s="48" customFormat="1" ht="18.75">
      <c r="A144" s="29"/>
      <c r="B144" s="29"/>
      <c r="C144" s="29"/>
      <c r="D144" s="29"/>
      <c r="E144" s="29"/>
      <c r="F144" s="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31"/>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44"/>
      <c r="BO144" s="144"/>
      <c r="BP144" s="144"/>
      <c r="BQ144" s="144"/>
      <c r="BR144" s="144"/>
      <c r="BS144" s="144"/>
      <c r="BT144" s="144"/>
      <c r="BU144" s="144"/>
      <c r="BV144" s="144"/>
      <c r="BW144" s="144"/>
      <c r="BX144" s="144"/>
      <c r="BY144" s="144"/>
      <c r="BZ144" s="144"/>
      <c r="CA144" s="144"/>
      <c r="CB144" s="144"/>
      <c r="CC144" s="144"/>
      <c r="CD144" s="144"/>
      <c r="CE144" s="144"/>
      <c r="CF144" s="144"/>
    </row>
    <row r="145" spans="1:84" s="48" customFormat="1" ht="18.75">
      <c r="A145" s="29"/>
      <c r="B145" s="29"/>
      <c r="C145" s="29"/>
      <c r="D145" s="29"/>
      <c r="E145" s="29"/>
      <c r="F145" s="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31"/>
      <c r="AD145" s="132"/>
      <c r="AE145" s="132"/>
      <c r="AF145" s="132"/>
      <c r="AG145" s="132"/>
      <c r="AH145" s="132"/>
      <c r="AI145" s="132"/>
      <c r="AJ145" s="132"/>
      <c r="AK145" s="132"/>
      <c r="AL145" s="132"/>
      <c r="AM145" s="132"/>
      <c r="AN145" s="132"/>
      <c r="AO145" s="132"/>
      <c r="AP145" s="132"/>
      <c r="AQ145" s="132"/>
      <c r="AR145" s="132"/>
      <c r="AS145" s="132"/>
      <c r="AT145" s="132"/>
      <c r="AU145" s="132"/>
      <c r="AV145" s="132"/>
      <c r="AW145" s="132"/>
      <c r="AX145" s="132"/>
      <c r="AY145" s="132"/>
      <c r="AZ145" s="132"/>
      <c r="BA145" s="132"/>
      <c r="BB145" s="132"/>
      <c r="BC145" s="132"/>
      <c r="BD145" s="132"/>
      <c r="BE145" s="132"/>
      <c r="BF145" s="132"/>
      <c r="BG145" s="132"/>
      <c r="BH145" s="132"/>
      <c r="BI145" s="132"/>
      <c r="BJ145" s="132"/>
      <c r="BK145" s="132"/>
      <c r="BL145" s="132"/>
      <c r="BM145" s="132"/>
      <c r="BN145" s="144"/>
      <c r="BO145" s="144"/>
      <c r="BP145" s="144"/>
      <c r="BQ145" s="144"/>
      <c r="BR145" s="144"/>
      <c r="BS145" s="144"/>
      <c r="BT145" s="144"/>
      <c r="BU145" s="144"/>
      <c r="BV145" s="144"/>
      <c r="BW145" s="144"/>
      <c r="BX145" s="144"/>
      <c r="BY145" s="144"/>
      <c r="BZ145" s="144"/>
      <c r="CA145" s="144"/>
      <c r="CB145" s="144"/>
      <c r="CC145" s="144"/>
      <c r="CD145" s="144"/>
      <c r="CE145" s="144"/>
      <c r="CF145" s="144"/>
    </row>
    <row r="146" spans="1:84" s="48" customFormat="1" ht="18.75">
      <c r="A146" s="29"/>
      <c r="B146" s="29"/>
      <c r="C146" s="29"/>
      <c r="D146" s="29"/>
      <c r="E146" s="29"/>
      <c r="F146" s="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31"/>
      <c r="AD146" s="132"/>
      <c r="AE146" s="132"/>
      <c r="AF146" s="132"/>
      <c r="AG146" s="132"/>
      <c r="AH146" s="132"/>
      <c r="AI146" s="132"/>
      <c r="AJ146" s="132"/>
      <c r="AK146" s="132"/>
      <c r="AL146" s="132"/>
      <c r="AM146" s="132"/>
      <c r="AN146" s="132"/>
      <c r="AO146" s="132"/>
      <c r="AP146" s="132"/>
      <c r="AQ146" s="132"/>
      <c r="AR146" s="132"/>
      <c r="AS146" s="132"/>
      <c r="AT146" s="132"/>
      <c r="AU146" s="132"/>
      <c r="AV146" s="132"/>
      <c r="AW146" s="132"/>
      <c r="AX146" s="132"/>
      <c r="AY146" s="132"/>
      <c r="AZ146" s="132"/>
      <c r="BA146" s="132"/>
      <c r="BB146" s="132"/>
      <c r="BC146" s="132"/>
      <c r="BD146" s="132"/>
      <c r="BE146" s="132"/>
      <c r="BF146" s="132"/>
      <c r="BG146" s="132"/>
      <c r="BH146" s="132"/>
      <c r="BI146" s="132"/>
      <c r="BJ146" s="132"/>
      <c r="BK146" s="132"/>
      <c r="BL146" s="132"/>
      <c r="BM146" s="132"/>
      <c r="BN146" s="144"/>
      <c r="BO146" s="144"/>
      <c r="BP146" s="144"/>
      <c r="BQ146" s="144"/>
      <c r="BR146" s="144"/>
      <c r="BS146" s="144"/>
      <c r="BT146" s="144"/>
      <c r="BU146" s="144"/>
      <c r="BV146" s="144"/>
      <c r="BW146" s="144"/>
      <c r="BX146" s="144"/>
      <c r="BY146" s="144"/>
      <c r="BZ146" s="144"/>
      <c r="CA146" s="144"/>
      <c r="CB146" s="144"/>
      <c r="CC146" s="144"/>
      <c r="CD146" s="144"/>
      <c r="CE146" s="144"/>
      <c r="CF146" s="144"/>
    </row>
    <row r="147" spans="1:84" s="48" customFormat="1" ht="18.75">
      <c r="A147" s="29"/>
      <c r="B147" s="29"/>
      <c r="C147" s="29"/>
      <c r="D147" s="29"/>
      <c r="E147" s="29"/>
      <c r="F147" s="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31"/>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132"/>
      <c r="BI147" s="132"/>
      <c r="BJ147" s="132"/>
      <c r="BK147" s="132"/>
      <c r="BL147" s="132"/>
      <c r="BM147" s="132"/>
      <c r="BN147" s="144"/>
      <c r="BO147" s="144"/>
      <c r="BP147" s="144"/>
      <c r="BQ147" s="144"/>
      <c r="BR147" s="144"/>
      <c r="BS147" s="144"/>
      <c r="BT147" s="144"/>
      <c r="BU147" s="144"/>
      <c r="BV147" s="144"/>
      <c r="BW147" s="144"/>
      <c r="BX147" s="144"/>
      <c r="BY147" s="144"/>
      <c r="BZ147" s="144"/>
      <c r="CA147" s="144"/>
      <c r="CB147" s="144"/>
      <c r="CC147" s="144"/>
      <c r="CD147" s="144"/>
      <c r="CE147" s="144"/>
      <c r="CF147" s="144"/>
    </row>
    <row r="148" spans="1:84" s="48" customFormat="1" ht="18.75">
      <c r="A148" s="29"/>
      <c r="B148" s="29"/>
      <c r="C148" s="29"/>
      <c r="D148" s="29"/>
      <c r="E148" s="29"/>
      <c r="F148" s="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31"/>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c r="BI148" s="132"/>
      <c r="BJ148" s="132"/>
      <c r="BK148" s="132"/>
      <c r="BL148" s="132"/>
      <c r="BM148" s="132"/>
      <c r="BN148" s="144"/>
      <c r="BO148" s="144"/>
      <c r="BP148" s="144"/>
      <c r="BQ148" s="144"/>
      <c r="BR148" s="144"/>
      <c r="BS148" s="144"/>
      <c r="BT148" s="144"/>
      <c r="BU148" s="144"/>
      <c r="BV148" s="144"/>
      <c r="BW148" s="144"/>
      <c r="BX148" s="144"/>
      <c r="BY148" s="144"/>
      <c r="BZ148" s="144"/>
      <c r="CA148" s="144"/>
      <c r="CB148" s="144"/>
      <c r="CC148" s="144"/>
      <c r="CD148" s="144"/>
      <c r="CE148" s="144"/>
      <c r="CF148" s="144"/>
    </row>
    <row r="149" spans="1:84" s="48" customFormat="1" ht="18.75">
      <c r="A149" s="29"/>
      <c r="B149" s="29"/>
      <c r="C149" s="29"/>
      <c r="D149" s="29"/>
      <c r="E149" s="29"/>
      <c r="F149" s="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31"/>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44"/>
      <c r="BO149" s="144"/>
      <c r="BP149" s="144"/>
      <c r="BQ149" s="144"/>
      <c r="BR149" s="144"/>
      <c r="BS149" s="144"/>
      <c r="BT149" s="144"/>
      <c r="BU149" s="144"/>
      <c r="BV149" s="144"/>
      <c r="BW149" s="144"/>
      <c r="BX149" s="144"/>
      <c r="BY149" s="144"/>
      <c r="BZ149" s="144"/>
      <c r="CA149" s="144"/>
      <c r="CB149" s="144"/>
      <c r="CC149" s="144"/>
      <c r="CD149" s="144"/>
      <c r="CE149" s="144"/>
      <c r="CF149" s="144"/>
    </row>
    <row r="150" spans="1:84" s="48" customFormat="1" ht="18.75">
      <c r="A150" s="29"/>
      <c r="B150" s="29"/>
      <c r="C150" s="29"/>
      <c r="D150" s="29"/>
      <c r="E150" s="29"/>
      <c r="F150" s="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31"/>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c r="BM150" s="132"/>
      <c r="BN150" s="144"/>
      <c r="BO150" s="144"/>
      <c r="BP150" s="144"/>
      <c r="BQ150" s="144"/>
      <c r="BR150" s="144"/>
      <c r="BS150" s="144"/>
      <c r="BT150" s="144"/>
      <c r="BU150" s="144"/>
      <c r="BV150" s="144"/>
      <c r="BW150" s="144"/>
      <c r="BX150" s="144"/>
      <c r="BY150" s="144"/>
      <c r="BZ150" s="144"/>
      <c r="CA150" s="144"/>
      <c r="CB150" s="144"/>
      <c r="CC150" s="144"/>
      <c r="CD150" s="144"/>
      <c r="CE150" s="144"/>
      <c r="CF150" s="144"/>
    </row>
    <row r="151" spans="1:84" s="48" customFormat="1" ht="18.75">
      <c r="A151" s="29"/>
      <c r="B151" s="29"/>
      <c r="C151" s="29"/>
      <c r="D151" s="29"/>
      <c r="E151" s="29"/>
      <c r="F151" s="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31"/>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44"/>
      <c r="BO151" s="144"/>
      <c r="BP151" s="144"/>
      <c r="BQ151" s="144"/>
      <c r="BR151" s="144"/>
      <c r="BS151" s="144"/>
      <c r="BT151" s="144"/>
      <c r="BU151" s="144"/>
      <c r="BV151" s="144"/>
      <c r="BW151" s="144"/>
      <c r="BX151" s="144"/>
      <c r="BY151" s="144"/>
      <c r="BZ151" s="144"/>
      <c r="CA151" s="144"/>
      <c r="CB151" s="144"/>
      <c r="CC151" s="144"/>
      <c r="CD151" s="144"/>
      <c r="CE151" s="144"/>
      <c r="CF151" s="144"/>
    </row>
    <row r="152" spans="1:84" s="48" customFormat="1" ht="18.75">
      <c r="A152" s="29"/>
      <c r="B152" s="29"/>
      <c r="C152" s="29"/>
      <c r="D152" s="29"/>
      <c r="E152" s="29"/>
      <c r="F152" s="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31"/>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2"/>
      <c r="BI152" s="132"/>
      <c r="BJ152" s="132"/>
      <c r="BK152" s="132"/>
      <c r="BL152" s="132"/>
      <c r="BM152" s="132"/>
      <c r="BN152" s="144"/>
      <c r="BO152" s="144"/>
      <c r="BP152" s="144"/>
      <c r="BQ152" s="144"/>
      <c r="BR152" s="144"/>
      <c r="BS152" s="144"/>
      <c r="BT152" s="144"/>
      <c r="BU152" s="144"/>
      <c r="BV152" s="144"/>
      <c r="BW152" s="144"/>
      <c r="BX152" s="144"/>
      <c r="BY152" s="144"/>
      <c r="BZ152" s="144"/>
      <c r="CA152" s="144"/>
      <c r="CB152" s="144"/>
      <c r="CC152" s="144"/>
      <c r="CD152" s="144"/>
      <c r="CE152" s="144"/>
      <c r="CF152" s="144"/>
    </row>
    <row r="153" spans="1:84" s="48" customFormat="1" ht="18.75">
      <c r="A153" s="29"/>
      <c r="B153" s="29"/>
      <c r="C153" s="29"/>
      <c r="D153" s="29"/>
      <c r="E153" s="29"/>
      <c r="F153" s="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31"/>
      <c r="AD153" s="132"/>
      <c r="AE153" s="132"/>
      <c r="AF153" s="132"/>
      <c r="AG153" s="132"/>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2"/>
      <c r="BF153" s="132"/>
      <c r="BG153" s="132"/>
      <c r="BH153" s="132"/>
      <c r="BI153" s="132"/>
      <c r="BJ153" s="132"/>
      <c r="BK153" s="132"/>
      <c r="BL153" s="132"/>
      <c r="BM153" s="132"/>
      <c r="BN153" s="144"/>
      <c r="BO153" s="144"/>
      <c r="BP153" s="144"/>
      <c r="BQ153" s="144"/>
      <c r="BR153" s="144"/>
      <c r="BS153" s="144"/>
      <c r="BT153" s="144"/>
      <c r="BU153" s="144"/>
      <c r="BV153" s="144"/>
      <c r="BW153" s="144"/>
      <c r="BX153" s="144"/>
      <c r="BY153" s="144"/>
      <c r="BZ153" s="144"/>
      <c r="CA153" s="144"/>
      <c r="CB153" s="144"/>
      <c r="CC153" s="144"/>
      <c r="CD153" s="144"/>
      <c r="CE153" s="144"/>
      <c r="CF153" s="144"/>
    </row>
    <row r="154" spans="1:84" s="48" customFormat="1" ht="18.75">
      <c r="A154" s="29"/>
      <c r="B154" s="29"/>
      <c r="C154" s="29"/>
      <c r="D154" s="29"/>
      <c r="E154" s="29"/>
      <c r="F154" s="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31"/>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44"/>
      <c r="BO154" s="144"/>
      <c r="BP154" s="144"/>
      <c r="BQ154" s="144"/>
      <c r="BR154" s="144"/>
      <c r="BS154" s="144"/>
      <c r="BT154" s="144"/>
      <c r="BU154" s="144"/>
      <c r="BV154" s="144"/>
      <c r="BW154" s="144"/>
      <c r="BX154" s="144"/>
      <c r="BY154" s="144"/>
      <c r="BZ154" s="144"/>
      <c r="CA154" s="144"/>
      <c r="CB154" s="144"/>
      <c r="CC154" s="144"/>
      <c r="CD154" s="144"/>
      <c r="CE154" s="144"/>
      <c r="CF154" s="144"/>
    </row>
    <row r="155" spans="1:84" s="48" customFormat="1" ht="18.75">
      <c r="A155" s="29"/>
      <c r="B155" s="29"/>
      <c r="C155" s="29"/>
      <c r="D155" s="29"/>
      <c r="E155" s="29"/>
      <c r="F155" s="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8"/>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45"/>
      <c r="BO155" s="145"/>
      <c r="BP155" s="145"/>
      <c r="BQ155" s="145"/>
      <c r="BR155" s="145"/>
      <c r="BS155" s="145"/>
      <c r="BT155" s="145"/>
      <c r="BU155" s="145"/>
      <c r="BV155" s="145"/>
      <c r="BW155" s="145"/>
      <c r="BX155" s="145"/>
      <c r="BY155" s="145"/>
      <c r="BZ155" s="145"/>
      <c r="CA155" s="145"/>
      <c r="CB155" s="145"/>
      <c r="CC155" s="145"/>
      <c r="CD155" s="145"/>
      <c r="CE155" s="145"/>
      <c r="CF155" s="145"/>
    </row>
    <row r="156" spans="1:65" s="48" customFormat="1" ht="18.75">
      <c r="A156" s="29"/>
      <c r="B156" s="29"/>
      <c r="C156" s="29"/>
      <c r="D156" s="29"/>
      <c r="E156" s="29"/>
      <c r="F156" s="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33"/>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row>
    <row r="157" spans="1:65" s="48" customFormat="1" ht="18.75">
      <c r="A157" s="29"/>
      <c r="B157" s="29"/>
      <c r="C157" s="29"/>
      <c r="D157" s="29"/>
      <c r="E157" s="29"/>
      <c r="F157" s="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33"/>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row>
    <row r="158" spans="1:65" s="48" customFormat="1" ht="18.75">
      <c r="A158" s="29"/>
      <c r="B158" s="29"/>
      <c r="C158" s="29"/>
      <c r="D158" s="29"/>
      <c r="E158" s="29"/>
      <c r="F158" s="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33"/>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c r="BL158" s="129"/>
      <c r="BM158" s="129"/>
    </row>
    <row r="159" spans="1:65" s="48" customFormat="1" ht="18.75">
      <c r="A159" s="29"/>
      <c r="B159" s="29"/>
      <c r="C159" s="29"/>
      <c r="D159" s="29"/>
      <c r="E159" s="29"/>
      <c r="F159" s="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33"/>
      <c r="AD159" s="129"/>
      <c r="AE159" s="129"/>
      <c r="AF159" s="129"/>
      <c r="AG159" s="129"/>
      <c r="AH159" s="129"/>
      <c r="AI159" s="129"/>
      <c r="AJ159" s="129"/>
      <c r="AK159" s="129"/>
      <c r="AL159" s="129"/>
      <c r="AM159" s="129"/>
      <c r="AN159" s="129"/>
      <c r="AO159" s="129"/>
      <c r="AP159" s="129"/>
      <c r="AQ159" s="129"/>
      <c r="AR159" s="129"/>
      <c r="AS159" s="129"/>
      <c r="AT159" s="129"/>
      <c r="AU159" s="129"/>
      <c r="AV159" s="129"/>
      <c r="AW159" s="129"/>
      <c r="AX159" s="129"/>
      <c r="AY159" s="129"/>
      <c r="AZ159" s="129"/>
      <c r="BA159" s="129"/>
      <c r="BB159" s="129"/>
      <c r="BC159" s="129"/>
      <c r="BD159" s="129"/>
      <c r="BE159" s="129"/>
      <c r="BF159" s="129"/>
      <c r="BG159" s="129"/>
      <c r="BH159" s="129"/>
      <c r="BI159" s="129"/>
      <c r="BJ159" s="129"/>
      <c r="BK159" s="129"/>
      <c r="BL159" s="129"/>
      <c r="BM159" s="129"/>
    </row>
    <row r="160" spans="1:65" s="48" customFormat="1" ht="18.75">
      <c r="A160" s="29"/>
      <c r="B160" s="29"/>
      <c r="C160" s="29"/>
      <c r="D160" s="29"/>
      <c r="E160" s="29"/>
      <c r="F160" s="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33"/>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c r="AY160" s="129"/>
      <c r="AZ160" s="129"/>
      <c r="BA160" s="129"/>
      <c r="BB160" s="129"/>
      <c r="BC160" s="129"/>
      <c r="BD160" s="129"/>
      <c r="BE160" s="129"/>
      <c r="BF160" s="129"/>
      <c r="BG160" s="129"/>
      <c r="BH160" s="129"/>
      <c r="BI160" s="129"/>
      <c r="BJ160" s="129"/>
      <c r="BK160" s="129"/>
      <c r="BL160" s="129"/>
      <c r="BM160" s="129"/>
    </row>
    <row r="161" spans="1:65" s="48" customFormat="1" ht="18.75">
      <c r="A161" s="29"/>
      <c r="B161" s="29"/>
      <c r="C161" s="29"/>
      <c r="D161" s="29"/>
      <c r="E161" s="29"/>
      <c r="F161" s="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33"/>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c r="BM161" s="129"/>
    </row>
    <row r="162" spans="1:65" s="48" customFormat="1" ht="18.75">
      <c r="A162" s="29"/>
      <c r="B162" s="29"/>
      <c r="C162" s="29"/>
      <c r="D162" s="29"/>
      <c r="E162" s="29"/>
      <c r="F162" s="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33"/>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row>
    <row r="163" spans="1:65" s="48" customFormat="1" ht="18.75">
      <c r="A163" s="29"/>
      <c r="B163" s="29"/>
      <c r="C163" s="29"/>
      <c r="D163" s="29"/>
      <c r="E163" s="29"/>
      <c r="F163" s="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33"/>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row>
    <row r="164" spans="1:65" s="48" customFormat="1" ht="18.75">
      <c r="A164" s="29"/>
      <c r="B164" s="29"/>
      <c r="C164" s="29"/>
      <c r="D164" s="29"/>
      <c r="E164" s="29"/>
      <c r="F164" s="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33"/>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c r="BL164" s="129"/>
      <c r="BM164" s="129"/>
    </row>
    <row r="165" spans="1:65" s="48" customFormat="1" ht="18.75">
      <c r="A165" s="29"/>
      <c r="B165" s="29"/>
      <c r="C165" s="29"/>
      <c r="D165" s="29"/>
      <c r="E165" s="29"/>
      <c r="F165" s="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33"/>
      <c r="AD165" s="129"/>
      <c r="AE165" s="129"/>
      <c r="AF165" s="129"/>
      <c r="AG165" s="129"/>
      <c r="AH165" s="129"/>
      <c r="AI165" s="129"/>
      <c r="AJ165" s="129"/>
      <c r="AK165" s="129"/>
      <c r="AL165" s="129"/>
      <c r="AM165" s="129"/>
      <c r="AN165" s="129"/>
      <c r="AO165" s="129"/>
      <c r="AP165" s="129"/>
      <c r="AQ165" s="129"/>
      <c r="AR165" s="129"/>
      <c r="AS165" s="129"/>
      <c r="AT165" s="129"/>
      <c r="AU165" s="129"/>
      <c r="AV165" s="129"/>
      <c r="AW165" s="129"/>
      <c r="AX165" s="129"/>
      <c r="AY165" s="129"/>
      <c r="AZ165" s="129"/>
      <c r="BA165" s="129"/>
      <c r="BB165" s="129"/>
      <c r="BC165" s="129"/>
      <c r="BD165" s="129"/>
      <c r="BE165" s="129"/>
      <c r="BF165" s="129"/>
      <c r="BG165" s="129"/>
      <c r="BH165" s="129"/>
      <c r="BI165" s="129"/>
      <c r="BJ165" s="129"/>
      <c r="BK165" s="129"/>
      <c r="BL165" s="129"/>
      <c r="BM165" s="129"/>
    </row>
    <row r="166" spans="1:65" s="48" customFormat="1" ht="18.75">
      <c r="A166" s="29"/>
      <c r="B166" s="29"/>
      <c r="C166" s="29"/>
      <c r="D166" s="29"/>
      <c r="E166" s="29"/>
      <c r="F166" s="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33"/>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29"/>
      <c r="AY166" s="129"/>
      <c r="AZ166" s="129"/>
      <c r="BA166" s="129"/>
      <c r="BB166" s="129"/>
      <c r="BC166" s="129"/>
      <c r="BD166" s="129"/>
      <c r="BE166" s="129"/>
      <c r="BF166" s="129"/>
      <c r="BG166" s="129"/>
      <c r="BH166" s="129"/>
      <c r="BI166" s="129"/>
      <c r="BJ166" s="129"/>
      <c r="BK166" s="129"/>
      <c r="BL166" s="129"/>
      <c r="BM166" s="129"/>
    </row>
    <row r="167" spans="1:65" s="48" customFormat="1" ht="18.75">
      <c r="A167" s="29"/>
      <c r="B167" s="29"/>
      <c r="C167" s="29"/>
      <c r="D167" s="29"/>
      <c r="E167" s="29"/>
      <c r="F167" s="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33"/>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29"/>
      <c r="BM167" s="129"/>
    </row>
    <row r="168" spans="1:65" s="48" customFormat="1" ht="18.75">
      <c r="A168" s="29"/>
      <c r="B168" s="29"/>
      <c r="C168" s="29"/>
      <c r="D168" s="29"/>
      <c r="E168" s="29"/>
      <c r="F168" s="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33"/>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c r="BL168" s="129"/>
      <c r="BM168" s="129"/>
    </row>
    <row r="169" spans="1:65" s="48" customFormat="1" ht="18.75">
      <c r="A169" s="29"/>
      <c r="B169" s="29"/>
      <c r="C169" s="29"/>
      <c r="D169" s="29"/>
      <c r="E169" s="29"/>
      <c r="F169" s="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33"/>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c r="BJ169" s="129"/>
      <c r="BK169" s="129"/>
      <c r="BL169" s="129"/>
      <c r="BM169" s="129"/>
    </row>
    <row r="170" spans="1:65" s="48" customFormat="1" ht="18.75">
      <c r="A170" s="29"/>
      <c r="B170" s="29"/>
      <c r="C170" s="29"/>
      <c r="D170" s="29"/>
      <c r="E170" s="29"/>
      <c r="F170" s="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33"/>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29"/>
      <c r="AY170" s="129"/>
      <c r="AZ170" s="129"/>
      <c r="BA170" s="129"/>
      <c r="BB170" s="129"/>
      <c r="BC170" s="129"/>
      <c r="BD170" s="129"/>
      <c r="BE170" s="129"/>
      <c r="BF170" s="129"/>
      <c r="BG170" s="129"/>
      <c r="BH170" s="129"/>
      <c r="BI170" s="129"/>
      <c r="BJ170" s="129"/>
      <c r="BK170" s="129"/>
      <c r="BL170" s="129"/>
      <c r="BM170" s="129"/>
    </row>
    <row r="171" spans="1:65" s="48" customFormat="1" ht="18.75">
      <c r="A171" s="29"/>
      <c r="B171" s="29"/>
      <c r="C171" s="29"/>
      <c r="D171" s="29"/>
      <c r="E171" s="29"/>
      <c r="F171" s="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33"/>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c r="BJ171" s="129"/>
      <c r="BK171" s="129"/>
      <c r="BL171" s="129"/>
      <c r="BM171" s="129"/>
    </row>
    <row r="172" spans="1:65" s="48" customFormat="1" ht="18.75">
      <c r="A172" s="29"/>
      <c r="B172" s="29"/>
      <c r="C172" s="29"/>
      <c r="D172" s="29"/>
      <c r="E172" s="29"/>
      <c r="F172" s="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33"/>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c r="BJ172" s="129"/>
      <c r="BK172" s="129"/>
      <c r="BL172" s="129"/>
      <c r="BM172" s="129"/>
    </row>
    <row r="173" spans="1:65" s="48" customFormat="1" ht="18.75">
      <c r="A173" s="29"/>
      <c r="B173" s="29"/>
      <c r="C173" s="29"/>
      <c r="D173" s="29"/>
      <c r="E173" s="29"/>
      <c r="F173" s="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33"/>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c r="BG173" s="129"/>
      <c r="BH173" s="129"/>
      <c r="BI173" s="129"/>
      <c r="BJ173" s="129"/>
      <c r="BK173" s="129"/>
      <c r="BL173" s="129"/>
      <c r="BM173" s="129"/>
    </row>
    <row r="174" spans="1:65" s="48" customFormat="1" ht="18.75">
      <c r="A174" s="29"/>
      <c r="B174" s="29"/>
      <c r="C174" s="29"/>
      <c r="D174" s="29"/>
      <c r="E174" s="29"/>
      <c r="F174" s="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33"/>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row>
    <row r="175" spans="1:65" s="48" customFormat="1" ht="18.75">
      <c r="A175" s="29"/>
      <c r="B175" s="29"/>
      <c r="C175" s="29"/>
      <c r="D175" s="29"/>
      <c r="E175" s="29"/>
      <c r="F175" s="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33"/>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c r="BG175" s="129"/>
      <c r="BH175" s="129"/>
      <c r="BI175" s="129"/>
      <c r="BJ175" s="129"/>
      <c r="BK175" s="129"/>
      <c r="BL175" s="129"/>
      <c r="BM175" s="129"/>
    </row>
    <row r="176" spans="1:65" s="48" customFormat="1" ht="18.75">
      <c r="A176" s="29"/>
      <c r="B176" s="29"/>
      <c r="C176" s="29"/>
      <c r="D176" s="29"/>
      <c r="E176" s="29"/>
      <c r="F176" s="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33"/>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129"/>
      <c r="BI176" s="129"/>
      <c r="BJ176" s="129"/>
      <c r="BK176" s="129"/>
      <c r="BL176" s="129"/>
      <c r="BM176" s="129"/>
    </row>
    <row r="177" spans="1:65" s="48" customFormat="1" ht="18.75">
      <c r="A177" s="29"/>
      <c r="B177" s="29"/>
      <c r="C177" s="29"/>
      <c r="D177" s="29"/>
      <c r="E177" s="29"/>
      <c r="F177" s="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33"/>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c r="BG177" s="129"/>
      <c r="BH177" s="129"/>
      <c r="BI177" s="129"/>
      <c r="BJ177" s="129"/>
      <c r="BK177" s="129"/>
      <c r="BL177" s="129"/>
      <c r="BM177" s="129"/>
    </row>
    <row r="178" spans="1:65" s="48" customFormat="1" ht="18.75">
      <c r="A178" s="29"/>
      <c r="B178" s="29"/>
      <c r="C178" s="29"/>
      <c r="D178" s="29"/>
      <c r="E178" s="29"/>
      <c r="F178" s="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33"/>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c r="BL178" s="129"/>
      <c r="BM178" s="129"/>
    </row>
    <row r="179" spans="1:65" s="48" customFormat="1" ht="18.75">
      <c r="A179" s="29"/>
      <c r="B179" s="29"/>
      <c r="C179" s="29"/>
      <c r="D179" s="29"/>
      <c r="E179" s="29"/>
      <c r="F179" s="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33"/>
      <c r="AD179" s="129"/>
      <c r="AE179" s="129"/>
      <c r="AF179" s="129"/>
      <c r="AG179" s="129"/>
      <c r="AH179" s="129"/>
      <c r="AI179" s="129"/>
      <c r="AJ179" s="129"/>
      <c r="AK179" s="129"/>
      <c r="AL179" s="129"/>
      <c r="AM179" s="129"/>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c r="BL179" s="129"/>
      <c r="BM179" s="129"/>
    </row>
    <row r="180" spans="1:65" s="48" customFormat="1" ht="18.75">
      <c r="A180" s="29"/>
      <c r="B180" s="29"/>
      <c r="C180" s="29"/>
      <c r="D180" s="29"/>
      <c r="E180" s="29"/>
      <c r="F180" s="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33"/>
      <c r="AD180" s="129"/>
      <c r="AE180" s="129"/>
      <c r="AF180" s="129"/>
      <c r="AG180" s="129"/>
      <c r="AH180" s="129"/>
      <c r="AI180" s="129"/>
      <c r="AJ180" s="129"/>
      <c r="AK180" s="129"/>
      <c r="AL180" s="129"/>
      <c r="AM180" s="129"/>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c r="BL180" s="129"/>
      <c r="BM180" s="129"/>
    </row>
    <row r="181" spans="1:65" s="48" customFormat="1" ht="18.75">
      <c r="A181" s="29"/>
      <c r="B181" s="29"/>
      <c r="C181" s="29"/>
      <c r="D181" s="29"/>
      <c r="E181" s="29"/>
      <c r="F181" s="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33"/>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29"/>
      <c r="AY181" s="129"/>
      <c r="AZ181" s="129"/>
      <c r="BA181" s="129"/>
      <c r="BB181" s="129"/>
      <c r="BC181" s="129"/>
      <c r="BD181" s="129"/>
      <c r="BE181" s="129"/>
      <c r="BF181" s="129"/>
      <c r="BG181" s="129"/>
      <c r="BH181" s="129"/>
      <c r="BI181" s="129"/>
      <c r="BJ181" s="129"/>
      <c r="BK181" s="129"/>
      <c r="BL181" s="129"/>
      <c r="BM181" s="129"/>
    </row>
    <row r="182" spans="1:65" s="48" customFormat="1" ht="18.75">
      <c r="A182" s="29"/>
      <c r="B182" s="29"/>
      <c r="C182" s="29"/>
      <c r="D182" s="29"/>
      <c r="E182" s="29"/>
      <c r="F182" s="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33"/>
      <c r="AD182" s="129"/>
      <c r="AE182" s="129"/>
      <c r="AF182" s="129"/>
      <c r="AG182" s="129"/>
      <c r="AH182" s="129"/>
      <c r="AI182" s="129"/>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c r="BJ182" s="129"/>
      <c r="BK182" s="129"/>
      <c r="BL182" s="129"/>
      <c r="BM182" s="129"/>
    </row>
    <row r="183" spans="1:65" s="48" customFormat="1" ht="18.75">
      <c r="A183" s="29"/>
      <c r="B183" s="29"/>
      <c r="C183" s="29"/>
      <c r="D183" s="29"/>
      <c r="E183" s="29"/>
      <c r="F183" s="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33"/>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29"/>
      <c r="AY183" s="129"/>
      <c r="AZ183" s="129"/>
      <c r="BA183" s="129"/>
      <c r="BB183" s="129"/>
      <c r="BC183" s="129"/>
      <c r="BD183" s="129"/>
      <c r="BE183" s="129"/>
      <c r="BF183" s="129"/>
      <c r="BG183" s="129"/>
      <c r="BH183" s="129"/>
      <c r="BI183" s="129"/>
      <c r="BJ183" s="129"/>
      <c r="BK183" s="129"/>
      <c r="BL183" s="129"/>
      <c r="BM183" s="129"/>
    </row>
    <row r="184" spans="1:65" s="48" customFormat="1" ht="18.75">
      <c r="A184" s="29"/>
      <c r="B184" s="29"/>
      <c r="C184" s="29"/>
      <c r="D184" s="29"/>
      <c r="E184" s="29"/>
      <c r="F184" s="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33"/>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c r="BJ184" s="129"/>
      <c r="BK184" s="129"/>
      <c r="BL184" s="129"/>
      <c r="BM184" s="129"/>
    </row>
    <row r="185" spans="1:65" s="48" customFormat="1" ht="18.75">
      <c r="A185" s="29"/>
      <c r="B185" s="29"/>
      <c r="C185" s="29"/>
      <c r="D185" s="29"/>
      <c r="E185" s="29"/>
      <c r="F185" s="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33"/>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row>
    <row r="186" spans="1:65" s="48" customFormat="1" ht="18.75">
      <c r="A186" s="29"/>
      <c r="B186" s="29"/>
      <c r="C186" s="29"/>
      <c r="D186" s="29"/>
      <c r="E186" s="29"/>
      <c r="F186" s="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33"/>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c r="BL186" s="129"/>
      <c r="BM186" s="129"/>
    </row>
    <row r="187" spans="1:65" s="48" customFormat="1" ht="18.75">
      <c r="A187" s="29"/>
      <c r="B187" s="29"/>
      <c r="C187" s="29"/>
      <c r="D187" s="29"/>
      <c r="E187" s="29"/>
      <c r="F187" s="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33"/>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29"/>
      <c r="BB187" s="129"/>
      <c r="BC187" s="129"/>
      <c r="BD187" s="129"/>
      <c r="BE187" s="129"/>
      <c r="BF187" s="129"/>
      <c r="BG187" s="129"/>
      <c r="BH187" s="129"/>
      <c r="BI187" s="129"/>
      <c r="BJ187" s="129"/>
      <c r="BK187" s="129"/>
      <c r="BL187" s="129"/>
      <c r="BM187" s="129"/>
    </row>
    <row r="188" spans="1:65" s="48" customFormat="1" ht="18.75">
      <c r="A188" s="29"/>
      <c r="B188" s="29"/>
      <c r="C188" s="29"/>
      <c r="D188" s="29"/>
      <c r="E188" s="29"/>
      <c r="F188" s="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33"/>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c r="BJ188" s="129"/>
      <c r="BK188" s="129"/>
      <c r="BL188" s="129"/>
      <c r="BM188" s="129"/>
    </row>
    <row r="189" spans="1:65" s="48" customFormat="1" ht="18.75">
      <c r="A189" s="29"/>
      <c r="B189" s="29"/>
      <c r="C189" s="29"/>
      <c r="D189" s="29"/>
      <c r="E189" s="29"/>
      <c r="F189" s="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33"/>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29"/>
      <c r="AY189" s="129"/>
      <c r="AZ189" s="129"/>
      <c r="BA189" s="129"/>
      <c r="BB189" s="129"/>
      <c r="BC189" s="129"/>
      <c r="BD189" s="129"/>
      <c r="BE189" s="129"/>
      <c r="BF189" s="129"/>
      <c r="BG189" s="129"/>
      <c r="BH189" s="129"/>
      <c r="BI189" s="129"/>
      <c r="BJ189" s="129"/>
      <c r="BK189" s="129"/>
      <c r="BL189" s="129"/>
      <c r="BM189" s="129"/>
    </row>
    <row r="190" spans="1:65" s="48" customFormat="1" ht="18.75">
      <c r="A190" s="29"/>
      <c r="B190" s="29"/>
      <c r="C190" s="29"/>
      <c r="D190" s="29"/>
      <c r="E190" s="29"/>
      <c r="F190" s="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33"/>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c r="BL190" s="129"/>
      <c r="BM190" s="129"/>
    </row>
    <row r="191" spans="1:65" s="48" customFormat="1" ht="18.75">
      <c r="A191" s="29"/>
      <c r="B191" s="29"/>
      <c r="C191" s="29"/>
      <c r="D191" s="29"/>
      <c r="E191" s="29"/>
      <c r="F191" s="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33"/>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29"/>
      <c r="BM191" s="129"/>
    </row>
    <row r="192" spans="1:65" s="48" customFormat="1" ht="18.75">
      <c r="A192" s="29"/>
      <c r="B192" s="29"/>
      <c r="C192" s="29"/>
      <c r="D192" s="29"/>
      <c r="E192" s="29"/>
      <c r="F192" s="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33"/>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row>
    <row r="193" spans="1:65" s="48" customFormat="1" ht="18.75">
      <c r="A193" s="29"/>
      <c r="B193" s="29"/>
      <c r="C193" s="29"/>
      <c r="D193" s="29"/>
      <c r="E193" s="29"/>
      <c r="F193" s="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33"/>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row>
    <row r="194" spans="1:65" s="48" customFormat="1" ht="18.75">
      <c r="A194" s="29"/>
      <c r="B194" s="29"/>
      <c r="C194" s="29"/>
      <c r="D194" s="29"/>
      <c r="E194" s="29"/>
      <c r="F194" s="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33"/>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row>
    <row r="195" spans="1:65" s="48" customFormat="1" ht="18.75">
      <c r="A195" s="29"/>
      <c r="B195" s="29"/>
      <c r="C195" s="29"/>
      <c r="D195" s="29"/>
      <c r="E195" s="29"/>
      <c r="F195" s="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33"/>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row>
    <row r="196" spans="1:65" s="48" customFormat="1" ht="18.75">
      <c r="A196" s="29"/>
      <c r="B196" s="29"/>
      <c r="C196" s="29"/>
      <c r="D196" s="29"/>
      <c r="E196" s="29"/>
      <c r="F196" s="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33"/>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row>
    <row r="197" spans="1:65" s="48" customFormat="1" ht="18.75">
      <c r="A197" s="29"/>
      <c r="B197" s="29"/>
      <c r="C197" s="29"/>
      <c r="D197" s="29"/>
      <c r="E197" s="29"/>
      <c r="F197" s="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33"/>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row>
    <row r="198" spans="1:65" s="48" customFormat="1" ht="18.75">
      <c r="A198" s="29"/>
      <c r="B198" s="29"/>
      <c r="C198" s="29"/>
      <c r="D198" s="29"/>
      <c r="E198" s="29"/>
      <c r="F198" s="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33"/>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row>
    <row r="199" spans="1:65" s="48" customFormat="1" ht="18.75">
      <c r="A199" s="29"/>
      <c r="B199" s="29"/>
      <c r="C199" s="29"/>
      <c r="D199" s="29"/>
      <c r="E199" s="29"/>
      <c r="F199" s="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33"/>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row>
    <row r="200" spans="1:65" s="48" customFormat="1" ht="18.75">
      <c r="A200" s="29"/>
      <c r="B200" s="29"/>
      <c r="C200" s="29"/>
      <c r="D200" s="29"/>
      <c r="E200" s="29"/>
      <c r="F200" s="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33"/>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row>
    <row r="201" spans="1:65" s="48" customFormat="1" ht="18.75">
      <c r="A201" s="29"/>
      <c r="B201" s="29"/>
      <c r="C201" s="29"/>
      <c r="D201" s="29"/>
      <c r="E201" s="29"/>
      <c r="F201" s="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33"/>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row>
    <row r="202" spans="1:65" s="48" customFormat="1" ht="18.75">
      <c r="A202" s="29"/>
      <c r="B202" s="29"/>
      <c r="C202" s="29"/>
      <c r="D202" s="29"/>
      <c r="E202" s="29"/>
      <c r="F202" s="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33"/>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row>
    <row r="203" spans="1:65" s="48" customFormat="1" ht="18.75">
      <c r="A203" s="29"/>
      <c r="B203" s="29"/>
      <c r="C203" s="29"/>
      <c r="D203" s="29"/>
      <c r="E203" s="29"/>
      <c r="F203" s="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33"/>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row>
    <row r="204" spans="1:65" s="48" customFormat="1" ht="18.75">
      <c r="A204" s="29"/>
      <c r="B204" s="29"/>
      <c r="C204" s="29"/>
      <c r="D204" s="29"/>
      <c r="E204" s="29"/>
      <c r="F204" s="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33"/>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row>
    <row r="205" spans="1:65" s="48" customFormat="1" ht="18.75">
      <c r="A205" s="29"/>
      <c r="B205" s="29"/>
      <c r="C205" s="29"/>
      <c r="D205" s="29"/>
      <c r="E205" s="29"/>
      <c r="F205" s="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33"/>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row>
    <row r="206" spans="1:65" s="48" customFormat="1" ht="18.75">
      <c r="A206" s="29"/>
      <c r="B206" s="29"/>
      <c r="C206" s="29"/>
      <c r="D206" s="29"/>
      <c r="E206" s="29"/>
      <c r="F206" s="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33"/>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row>
    <row r="207" spans="1:65" s="48" customFormat="1" ht="18.75">
      <c r="A207" s="29"/>
      <c r="B207" s="29"/>
      <c r="C207" s="29"/>
      <c r="D207" s="29"/>
      <c r="E207" s="29"/>
      <c r="F207" s="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33"/>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row>
    <row r="208" spans="1:65" s="48" customFormat="1" ht="18.75">
      <c r="A208" s="29"/>
      <c r="B208" s="29"/>
      <c r="C208" s="29"/>
      <c r="D208" s="29"/>
      <c r="E208" s="29"/>
      <c r="F208" s="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33"/>
      <c r="AD208" s="129"/>
      <c r="AE208" s="129"/>
      <c r="AF208" s="129"/>
      <c r="AG208" s="129"/>
      <c r="AH208" s="129"/>
      <c r="AI208" s="129"/>
      <c r="AJ208" s="129"/>
      <c r="AK208" s="129"/>
      <c r="AL208" s="129"/>
      <c r="AM208" s="129"/>
      <c r="AN208" s="129"/>
      <c r="AO208" s="129"/>
      <c r="AP208" s="129"/>
      <c r="AQ208" s="129"/>
      <c r="AR208" s="129"/>
      <c r="AS208" s="129"/>
      <c r="AT208" s="129"/>
      <c r="AU208" s="129"/>
      <c r="AV208" s="129"/>
      <c r="AW208" s="129"/>
      <c r="AX208" s="129"/>
      <c r="AY208" s="129"/>
      <c r="AZ208" s="129"/>
      <c r="BA208" s="129"/>
      <c r="BB208" s="129"/>
      <c r="BC208" s="129"/>
      <c r="BD208" s="129"/>
      <c r="BE208" s="129"/>
      <c r="BF208" s="129"/>
      <c r="BG208" s="129"/>
      <c r="BH208" s="129"/>
      <c r="BI208" s="129"/>
      <c r="BJ208" s="129"/>
      <c r="BK208" s="129"/>
      <c r="BL208" s="129"/>
      <c r="BM208" s="129"/>
    </row>
    <row r="209" spans="1:65" s="48" customFormat="1" ht="18.75">
      <c r="A209" s="29"/>
      <c r="B209" s="29"/>
      <c r="C209" s="29"/>
      <c r="D209" s="29"/>
      <c r="E209" s="29"/>
      <c r="F209" s="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33"/>
      <c r="AD209" s="129"/>
      <c r="AE209" s="129"/>
      <c r="AF209" s="129"/>
      <c r="AG209" s="129"/>
      <c r="AH209" s="129"/>
      <c r="AI209" s="129"/>
      <c r="AJ209" s="129"/>
      <c r="AK209" s="129"/>
      <c r="AL209" s="129"/>
      <c r="AM209" s="129"/>
      <c r="AN209" s="129"/>
      <c r="AO209" s="129"/>
      <c r="AP209" s="129"/>
      <c r="AQ209" s="129"/>
      <c r="AR209" s="129"/>
      <c r="AS209" s="129"/>
      <c r="AT209" s="129"/>
      <c r="AU209" s="129"/>
      <c r="AV209" s="129"/>
      <c r="AW209" s="129"/>
      <c r="AX209" s="129"/>
      <c r="AY209" s="129"/>
      <c r="AZ209" s="129"/>
      <c r="BA209" s="129"/>
      <c r="BB209" s="129"/>
      <c r="BC209" s="129"/>
      <c r="BD209" s="129"/>
      <c r="BE209" s="129"/>
      <c r="BF209" s="129"/>
      <c r="BG209" s="129"/>
      <c r="BH209" s="129"/>
      <c r="BI209" s="129"/>
      <c r="BJ209" s="129"/>
      <c r="BK209" s="129"/>
      <c r="BL209" s="129"/>
      <c r="BM209" s="129"/>
    </row>
    <row r="210" spans="1:65" s="48" customFormat="1" ht="18.75">
      <c r="A210" s="29"/>
      <c r="B210" s="29"/>
      <c r="C210" s="29"/>
      <c r="D210" s="29"/>
      <c r="E210" s="29"/>
      <c r="F210" s="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33"/>
      <c r="AD210" s="129"/>
      <c r="AE210" s="129"/>
      <c r="AF210" s="129"/>
      <c r="AG210" s="129"/>
      <c r="AH210" s="129"/>
      <c r="AI210" s="129"/>
      <c r="AJ210" s="129"/>
      <c r="AK210" s="129"/>
      <c r="AL210" s="129"/>
      <c r="AM210" s="129"/>
      <c r="AN210" s="129"/>
      <c r="AO210" s="129"/>
      <c r="AP210" s="129"/>
      <c r="AQ210" s="129"/>
      <c r="AR210" s="129"/>
      <c r="AS210" s="129"/>
      <c r="AT210" s="129"/>
      <c r="AU210" s="129"/>
      <c r="AV210" s="129"/>
      <c r="AW210" s="129"/>
      <c r="AX210" s="129"/>
      <c r="AY210" s="129"/>
      <c r="AZ210" s="129"/>
      <c r="BA210" s="129"/>
      <c r="BB210" s="129"/>
      <c r="BC210" s="129"/>
      <c r="BD210" s="129"/>
      <c r="BE210" s="129"/>
      <c r="BF210" s="129"/>
      <c r="BG210" s="129"/>
      <c r="BH210" s="129"/>
      <c r="BI210" s="129"/>
      <c r="BJ210" s="129"/>
      <c r="BK210" s="129"/>
      <c r="BL210" s="129"/>
      <c r="BM210" s="129"/>
    </row>
    <row r="211" spans="1:65" s="48" customFormat="1" ht="18.75">
      <c r="A211" s="29"/>
      <c r="B211" s="29"/>
      <c r="C211" s="29"/>
      <c r="D211" s="29"/>
      <c r="E211" s="29"/>
      <c r="F211" s="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33"/>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c r="BE211" s="129"/>
      <c r="BF211" s="129"/>
      <c r="BG211" s="129"/>
      <c r="BH211" s="129"/>
      <c r="BI211" s="129"/>
      <c r="BJ211" s="129"/>
      <c r="BK211" s="129"/>
      <c r="BL211" s="129"/>
      <c r="BM211" s="129"/>
    </row>
    <row r="212" spans="1:65" s="48" customFormat="1" ht="18.75">
      <c r="A212" s="29"/>
      <c r="B212" s="29"/>
      <c r="C212" s="29"/>
      <c r="D212" s="29"/>
      <c r="E212" s="29"/>
      <c r="F212" s="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33"/>
      <c r="AD212" s="129"/>
      <c r="AE212" s="129"/>
      <c r="AF212" s="129"/>
      <c r="AG212" s="129"/>
      <c r="AH212" s="129"/>
      <c r="AI212" s="129"/>
      <c r="AJ212" s="129"/>
      <c r="AK212" s="129"/>
      <c r="AL212" s="129"/>
      <c r="AM212" s="129"/>
      <c r="AN212" s="129"/>
      <c r="AO212" s="129"/>
      <c r="AP212" s="129"/>
      <c r="AQ212" s="129"/>
      <c r="AR212" s="129"/>
      <c r="AS212" s="129"/>
      <c r="AT212" s="129"/>
      <c r="AU212" s="129"/>
      <c r="AV212" s="129"/>
      <c r="AW212" s="129"/>
      <c r="AX212" s="129"/>
      <c r="AY212" s="129"/>
      <c r="AZ212" s="129"/>
      <c r="BA212" s="129"/>
      <c r="BB212" s="129"/>
      <c r="BC212" s="129"/>
      <c r="BD212" s="129"/>
      <c r="BE212" s="129"/>
      <c r="BF212" s="129"/>
      <c r="BG212" s="129"/>
      <c r="BH212" s="129"/>
      <c r="BI212" s="129"/>
      <c r="BJ212" s="129"/>
      <c r="BK212" s="129"/>
      <c r="BL212" s="129"/>
      <c r="BM212" s="129"/>
    </row>
    <row r="213" spans="1:65" s="48" customFormat="1" ht="18.75">
      <c r="A213" s="29"/>
      <c r="B213" s="29"/>
      <c r="C213" s="29"/>
      <c r="D213" s="29"/>
      <c r="E213" s="29"/>
      <c r="F213" s="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33"/>
      <c r="AD213" s="129"/>
      <c r="AE213" s="129"/>
      <c r="AF213" s="129"/>
      <c r="AG213" s="129"/>
      <c r="AH213" s="129"/>
      <c r="AI213" s="129"/>
      <c r="AJ213" s="129"/>
      <c r="AK213" s="129"/>
      <c r="AL213" s="129"/>
      <c r="AM213" s="129"/>
      <c r="AN213" s="129"/>
      <c r="AO213" s="129"/>
      <c r="AP213" s="129"/>
      <c r="AQ213" s="129"/>
      <c r="AR213" s="129"/>
      <c r="AS213" s="129"/>
      <c r="AT213" s="129"/>
      <c r="AU213" s="129"/>
      <c r="AV213" s="129"/>
      <c r="AW213" s="129"/>
      <c r="AX213" s="129"/>
      <c r="AY213" s="129"/>
      <c r="AZ213" s="129"/>
      <c r="BA213" s="129"/>
      <c r="BB213" s="129"/>
      <c r="BC213" s="129"/>
      <c r="BD213" s="129"/>
      <c r="BE213" s="129"/>
      <c r="BF213" s="129"/>
      <c r="BG213" s="129"/>
      <c r="BH213" s="129"/>
      <c r="BI213" s="129"/>
      <c r="BJ213" s="129"/>
      <c r="BK213" s="129"/>
      <c r="BL213" s="129"/>
      <c r="BM213" s="129"/>
    </row>
    <row r="214" spans="1:65" s="48" customFormat="1" ht="18.75">
      <c r="A214" s="29"/>
      <c r="B214" s="29"/>
      <c r="C214" s="29"/>
      <c r="D214" s="29"/>
      <c r="E214" s="29"/>
      <c r="F214" s="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33"/>
      <c r="AD214" s="129"/>
      <c r="AE214" s="129"/>
      <c r="AF214" s="129"/>
      <c r="AG214" s="129"/>
      <c r="AH214" s="129"/>
      <c r="AI214" s="129"/>
      <c r="AJ214" s="129"/>
      <c r="AK214" s="129"/>
      <c r="AL214" s="129"/>
      <c r="AM214" s="129"/>
      <c r="AN214" s="129"/>
      <c r="AO214" s="129"/>
      <c r="AP214" s="129"/>
      <c r="AQ214" s="129"/>
      <c r="AR214" s="129"/>
      <c r="AS214" s="129"/>
      <c r="AT214" s="129"/>
      <c r="AU214" s="129"/>
      <c r="AV214" s="129"/>
      <c r="AW214" s="129"/>
      <c r="AX214" s="129"/>
      <c r="AY214" s="129"/>
      <c r="AZ214" s="129"/>
      <c r="BA214" s="129"/>
      <c r="BB214" s="129"/>
      <c r="BC214" s="129"/>
      <c r="BD214" s="129"/>
      <c r="BE214" s="129"/>
      <c r="BF214" s="129"/>
      <c r="BG214" s="129"/>
      <c r="BH214" s="129"/>
      <c r="BI214" s="129"/>
      <c r="BJ214" s="129"/>
      <c r="BK214" s="129"/>
      <c r="BL214" s="129"/>
      <c r="BM214" s="129"/>
    </row>
    <row r="215" spans="1:65" s="48" customFormat="1" ht="18.75">
      <c r="A215" s="29"/>
      <c r="B215" s="29"/>
      <c r="C215" s="29"/>
      <c r="D215" s="29"/>
      <c r="E215" s="29"/>
      <c r="F215" s="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33"/>
      <c r="AD215" s="129"/>
      <c r="AE215" s="129"/>
      <c r="AF215" s="129"/>
      <c r="AG215" s="129"/>
      <c r="AH215" s="129"/>
      <c r="AI215" s="129"/>
      <c r="AJ215" s="129"/>
      <c r="AK215" s="129"/>
      <c r="AL215" s="129"/>
      <c r="AM215" s="129"/>
      <c r="AN215" s="129"/>
      <c r="AO215" s="129"/>
      <c r="AP215" s="129"/>
      <c r="AQ215" s="129"/>
      <c r="AR215" s="129"/>
      <c r="AS215" s="129"/>
      <c r="AT215" s="129"/>
      <c r="AU215" s="129"/>
      <c r="AV215" s="129"/>
      <c r="AW215" s="129"/>
      <c r="AX215" s="129"/>
      <c r="AY215" s="129"/>
      <c r="AZ215" s="129"/>
      <c r="BA215" s="129"/>
      <c r="BB215" s="129"/>
      <c r="BC215" s="129"/>
      <c r="BD215" s="129"/>
      <c r="BE215" s="129"/>
      <c r="BF215" s="129"/>
      <c r="BG215" s="129"/>
      <c r="BH215" s="129"/>
      <c r="BI215" s="129"/>
      <c r="BJ215" s="129"/>
      <c r="BK215" s="129"/>
      <c r="BL215" s="129"/>
      <c r="BM215" s="129"/>
    </row>
    <row r="216" spans="1:65" s="48" customFormat="1" ht="18.75">
      <c r="A216" s="29"/>
      <c r="B216" s="29"/>
      <c r="C216" s="29"/>
      <c r="D216" s="29"/>
      <c r="E216" s="29"/>
      <c r="F216" s="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33"/>
      <c r="AD216" s="129"/>
      <c r="AE216" s="129"/>
      <c r="AF216" s="129"/>
      <c r="AG216" s="129"/>
      <c r="AH216" s="129"/>
      <c r="AI216" s="129"/>
      <c r="AJ216" s="129"/>
      <c r="AK216" s="129"/>
      <c r="AL216" s="129"/>
      <c r="AM216" s="129"/>
      <c r="AN216" s="129"/>
      <c r="AO216" s="129"/>
      <c r="AP216" s="129"/>
      <c r="AQ216" s="129"/>
      <c r="AR216" s="129"/>
      <c r="AS216" s="129"/>
      <c r="AT216" s="129"/>
      <c r="AU216" s="129"/>
      <c r="AV216" s="129"/>
      <c r="AW216" s="129"/>
      <c r="AX216" s="129"/>
      <c r="AY216" s="129"/>
      <c r="AZ216" s="129"/>
      <c r="BA216" s="129"/>
      <c r="BB216" s="129"/>
      <c r="BC216" s="129"/>
      <c r="BD216" s="129"/>
      <c r="BE216" s="129"/>
      <c r="BF216" s="129"/>
      <c r="BG216" s="129"/>
      <c r="BH216" s="129"/>
      <c r="BI216" s="129"/>
      <c r="BJ216" s="129"/>
      <c r="BK216" s="129"/>
      <c r="BL216" s="129"/>
      <c r="BM216" s="129"/>
    </row>
    <row r="217" spans="1:65" s="48" customFormat="1" ht="18.75">
      <c r="A217" s="29"/>
      <c r="B217" s="29"/>
      <c r="C217" s="29"/>
      <c r="D217" s="29"/>
      <c r="E217" s="29"/>
      <c r="F217" s="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33"/>
      <c r="AD217" s="129"/>
      <c r="AE217" s="129"/>
      <c r="AF217" s="129"/>
      <c r="AG217" s="129"/>
      <c r="AH217" s="129"/>
      <c r="AI217" s="129"/>
      <c r="AJ217" s="129"/>
      <c r="AK217" s="129"/>
      <c r="AL217" s="129"/>
      <c r="AM217" s="129"/>
      <c r="AN217" s="129"/>
      <c r="AO217" s="129"/>
      <c r="AP217" s="129"/>
      <c r="AQ217" s="129"/>
      <c r="AR217" s="129"/>
      <c r="AS217" s="129"/>
      <c r="AT217" s="129"/>
      <c r="AU217" s="129"/>
      <c r="AV217" s="129"/>
      <c r="AW217" s="129"/>
      <c r="AX217" s="129"/>
      <c r="AY217" s="129"/>
      <c r="AZ217" s="129"/>
      <c r="BA217" s="129"/>
      <c r="BB217" s="129"/>
      <c r="BC217" s="129"/>
      <c r="BD217" s="129"/>
      <c r="BE217" s="129"/>
      <c r="BF217" s="129"/>
      <c r="BG217" s="129"/>
      <c r="BH217" s="129"/>
      <c r="BI217" s="129"/>
      <c r="BJ217" s="129"/>
      <c r="BK217" s="129"/>
      <c r="BL217" s="129"/>
      <c r="BM217" s="129"/>
    </row>
    <row r="218" spans="1:65" s="48" customFormat="1" ht="18.75">
      <c r="A218" s="29"/>
      <c r="B218" s="29"/>
      <c r="C218" s="29"/>
      <c r="D218" s="29"/>
      <c r="E218" s="29"/>
      <c r="F218" s="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33"/>
      <c r="AD218" s="129"/>
      <c r="AE218" s="129"/>
      <c r="AF218" s="129"/>
      <c r="AG218" s="129"/>
      <c r="AH218" s="129"/>
      <c r="AI218" s="129"/>
      <c r="AJ218" s="129"/>
      <c r="AK218" s="129"/>
      <c r="AL218" s="129"/>
      <c r="AM218" s="129"/>
      <c r="AN218" s="129"/>
      <c r="AO218" s="129"/>
      <c r="AP218" s="129"/>
      <c r="AQ218" s="129"/>
      <c r="AR218" s="129"/>
      <c r="AS218" s="129"/>
      <c r="AT218" s="129"/>
      <c r="AU218" s="129"/>
      <c r="AV218" s="129"/>
      <c r="AW218" s="129"/>
      <c r="AX218" s="129"/>
      <c r="AY218" s="129"/>
      <c r="AZ218" s="129"/>
      <c r="BA218" s="129"/>
      <c r="BB218" s="129"/>
      <c r="BC218" s="129"/>
      <c r="BD218" s="129"/>
      <c r="BE218" s="129"/>
      <c r="BF218" s="129"/>
      <c r="BG218" s="129"/>
      <c r="BH218" s="129"/>
      <c r="BI218" s="129"/>
      <c r="BJ218" s="129"/>
      <c r="BK218" s="129"/>
      <c r="BL218" s="129"/>
      <c r="BM218" s="129"/>
    </row>
    <row r="219" spans="1:65" s="48" customFormat="1" ht="18.75">
      <c r="A219" s="29"/>
      <c r="B219" s="29"/>
      <c r="C219" s="29"/>
      <c r="D219" s="29"/>
      <c r="E219" s="29"/>
      <c r="F219" s="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33"/>
      <c r="AD219" s="129"/>
      <c r="AE219" s="129"/>
      <c r="AF219" s="129"/>
      <c r="AG219" s="129"/>
      <c r="AH219" s="129"/>
      <c r="AI219" s="129"/>
      <c r="AJ219" s="129"/>
      <c r="AK219" s="129"/>
      <c r="AL219" s="129"/>
      <c r="AM219" s="129"/>
      <c r="AN219" s="129"/>
      <c r="AO219" s="129"/>
      <c r="AP219" s="129"/>
      <c r="AQ219" s="129"/>
      <c r="AR219" s="129"/>
      <c r="AS219" s="129"/>
      <c r="AT219" s="129"/>
      <c r="AU219" s="129"/>
      <c r="AV219" s="129"/>
      <c r="AW219" s="129"/>
      <c r="AX219" s="129"/>
      <c r="AY219" s="129"/>
      <c r="AZ219" s="129"/>
      <c r="BA219" s="129"/>
      <c r="BB219" s="129"/>
      <c r="BC219" s="129"/>
      <c r="BD219" s="129"/>
      <c r="BE219" s="129"/>
      <c r="BF219" s="129"/>
      <c r="BG219" s="129"/>
      <c r="BH219" s="129"/>
      <c r="BI219" s="129"/>
      <c r="BJ219" s="129"/>
      <c r="BK219" s="129"/>
      <c r="BL219" s="129"/>
      <c r="BM219" s="129"/>
    </row>
    <row r="220" spans="1:65" s="48" customFormat="1" ht="18.75">
      <c r="A220" s="29"/>
      <c r="B220" s="29"/>
      <c r="C220" s="29"/>
      <c r="D220" s="29"/>
      <c r="E220" s="29"/>
      <c r="F220" s="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33"/>
      <c r="AD220" s="129"/>
      <c r="AE220" s="129"/>
      <c r="AF220" s="129"/>
      <c r="AG220" s="129"/>
      <c r="AH220" s="129"/>
      <c r="AI220" s="129"/>
      <c r="AJ220" s="129"/>
      <c r="AK220" s="129"/>
      <c r="AL220" s="129"/>
      <c r="AM220" s="129"/>
      <c r="AN220" s="129"/>
      <c r="AO220" s="129"/>
      <c r="AP220" s="129"/>
      <c r="AQ220" s="129"/>
      <c r="AR220" s="129"/>
      <c r="AS220" s="129"/>
      <c r="AT220" s="129"/>
      <c r="AU220" s="129"/>
      <c r="AV220" s="129"/>
      <c r="AW220" s="129"/>
      <c r="AX220" s="129"/>
      <c r="AY220" s="129"/>
      <c r="AZ220" s="129"/>
      <c r="BA220" s="129"/>
      <c r="BB220" s="129"/>
      <c r="BC220" s="129"/>
      <c r="BD220" s="129"/>
      <c r="BE220" s="129"/>
      <c r="BF220" s="129"/>
      <c r="BG220" s="129"/>
      <c r="BH220" s="129"/>
      <c r="BI220" s="129"/>
      <c r="BJ220" s="129"/>
      <c r="BK220" s="129"/>
      <c r="BL220" s="129"/>
      <c r="BM220" s="129"/>
    </row>
    <row r="221" spans="1:65" s="48" customFormat="1" ht="18.75">
      <c r="A221" s="29"/>
      <c r="B221" s="29"/>
      <c r="C221" s="29"/>
      <c r="D221" s="29"/>
      <c r="E221" s="29"/>
      <c r="F221" s="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33"/>
      <c r="AD221" s="129"/>
      <c r="AE221" s="129"/>
      <c r="AF221" s="129"/>
      <c r="AG221" s="129"/>
      <c r="AH221" s="129"/>
      <c r="AI221" s="129"/>
      <c r="AJ221" s="129"/>
      <c r="AK221" s="129"/>
      <c r="AL221" s="129"/>
      <c r="AM221" s="129"/>
      <c r="AN221" s="129"/>
      <c r="AO221" s="129"/>
      <c r="AP221" s="129"/>
      <c r="AQ221" s="129"/>
      <c r="AR221" s="129"/>
      <c r="AS221" s="129"/>
      <c r="AT221" s="129"/>
      <c r="AU221" s="129"/>
      <c r="AV221" s="129"/>
      <c r="AW221" s="129"/>
      <c r="AX221" s="129"/>
      <c r="AY221" s="129"/>
      <c r="AZ221" s="129"/>
      <c r="BA221" s="129"/>
      <c r="BB221" s="129"/>
      <c r="BC221" s="129"/>
      <c r="BD221" s="129"/>
      <c r="BE221" s="129"/>
      <c r="BF221" s="129"/>
      <c r="BG221" s="129"/>
      <c r="BH221" s="129"/>
      <c r="BI221" s="129"/>
      <c r="BJ221" s="129"/>
      <c r="BK221" s="129"/>
      <c r="BL221" s="129"/>
      <c r="BM221" s="129"/>
    </row>
    <row r="222" spans="1:65" s="48" customFormat="1" ht="18.75">
      <c r="A222" s="29"/>
      <c r="B222" s="29"/>
      <c r="C222" s="29"/>
      <c r="D222" s="29"/>
      <c r="E222" s="29"/>
      <c r="F222" s="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33"/>
      <c r="AD222" s="129"/>
      <c r="AE222" s="129"/>
      <c r="AF222" s="129"/>
      <c r="AG222" s="129"/>
      <c r="AH222" s="129"/>
      <c r="AI222" s="129"/>
      <c r="AJ222" s="129"/>
      <c r="AK222" s="129"/>
      <c r="AL222" s="129"/>
      <c r="AM222" s="129"/>
      <c r="AN222" s="129"/>
      <c r="AO222" s="129"/>
      <c r="AP222" s="129"/>
      <c r="AQ222" s="129"/>
      <c r="AR222" s="129"/>
      <c r="AS222" s="129"/>
      <c r="AT222" s="129"/>
      <c r="AU222" s="129"/>
      <c r="AV222" s="129"/>
      <c r="AW222" s="129"/>
      <c r="AX222" s="129"/>
      <c r="AY222" s="129"/>
      <c r="AZ222" s="129"/>
      <c r="BA222" s="129"/>
      <c r="BB222" s="129"/>
      <c r="BC222" s="129"/>
      <c r="BD222" s="129"/>
      <c r="BE222" s="129"/>
      <c r="BF222" s="129"/>
      <c r="BG222" s="129"/>
      <c r="BH222" s="129"/>
      <c r="BI222" s="129"/>
      <c r="BJ222" s="129"/>
      <c r="BK222" s="129"/>
      <c r="BL222" s="129"/>
      <c r="BM222" s="129"/>
    </row>
    <row r="223" spans="1:65" s="48" customFormat="1" ht="18.75">
      <c r="A223" s="29"/>
      <c r="B223" s="29"/>
      <c r="C223" s="29"/>
      <c r="D223" s="29"/>
      <c r="E223" s="29"/>
      <c r="F223" s="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33"/>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c r="AY223" s="129"/>
      <c r="AZ223" s="129"/>
      <c r="BA223" s="129"/>
      <c r="BB223" s="129"/>
      <c r="BC223" s="129"/>
      <c r="BD223" s="129"/>
      <c r="BE223" s="129"/>
      <c r="BF223" s="129"/>
      <c r="BG223" s="129"/>
      <c r="BH223" s="129"/>
      <c r="BI223" s="129"/>
      <c r="BJ223" s="129"/>
      <c r="BK223" s="129"/>
      <c r="BL223" s="129"/>
      <c r="BM223" s="129"/>
    </row>
    <row r="224" spans="1:65" s="48" customFormat="1" ht="18.75">
      <c r="A224" s="29"/>
      <c r="B224" s="29"/>
      <c r="C224" s="29"/>
      <c r="D224" s="29"/>
      <c r="E224" s="29"/>
      <c r="F224" s="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33"/>
      <c r="AD224" s="129"/>
      <c r="AE224" s="129"/>
      <c r="AF224" s="129"/>
      <c r="AG224" s="129"/>
      <c r="AH224" s="129"/>
      <c r="AI224" s="129"/>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row>
    <row r="225" spans="1:65" s="48" customFormat="1" ht="18.75">
      <c r="A225" s="29"/>
      <c r="B225" s="29"/>
      <c r="C225" s="29"/>
      <c r="D225" s="29"/>
      <c r="E225" s="29"/>
      <c r="F225" s="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33"/>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c r="BJ225" s="129"/>
      <c r="BK225" s="129"/>
      <c r="BL225" s="129"/>
      <c r="BM225" s="129"/>
    </row>
    <row r="226" spans="1:65" s="48" customFormat="1" ht="18.75">
      <c r="A226" s="29"/>
      <c r="B226" s="29"/>
      <c r="C226" s="29"/>
      <c r="D226" s="29"/>
      <c r="E226" s="29"/>
      <c r="F226" s="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33"/>
      <c r="AD226" s="129"/>
      <c r="AE226" s="129"/>
      <c r="AF226" s="129"/>
      <c r="AG226" s="129"/>
      <c r="AH226" s="129"/>
      <c r="AI226" s="129"/>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row>
    <row r="227" spans="1:65" s="48" customFormat="1" ht="18.75">
      <c r="A227" s="29"/>
      <c r="B227" s="29"/>
      <c r="C227" s="29"/>
      <c r="D227" s="29"/>
      <c r="E227" s="29"/>
      <c r="F227" s="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33"/>
      <c r="AD227" s="129"/>
      <c r="AE227" s="129"/>
      <c r="AF227" s="129"/>
      <c r="AG227" s="129"/>
      <c r="AH227" s="129"/>
      <c r="AI227" s="129"/>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c r="BJ227" s="129"/>
      <c r="BK227" s="129"/>
      <c r="BL227" s="129"/>
      <c r="BM227" s="129"/>
    </row>
    <row r="228" spans="1:65" s="48" customFormat="1" ht="18.75">
      <c r="A228" s="29"/>
      <c r="B228" s="29"/>
      <c r="C228" s="29"/>
      <c r="D228" s="29"/>
      <c r="E228" s="29"/>
      <c r="F228" s="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33"/>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BL228" s="129"/>
      <c r="BM228" s="129"/>
    </row>
    <row r="229" spans="1:65" s="48" customFormat="1" ht="18.75">
      <c r="A229" s="29"/>
      <c r="B229" s="29"/>
      <c r="C229" s="29"/>
      <c r="D229" s="29"/>
      <c r="E229" s="29"/>
      <c r="F229" s="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33"/>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c r="BJ229" s="129"/>
      <c r="BK229" s="129"/>
      <c r="BL229" s="129"/>
      <c r="BM229" s="129"/>
    </row>
    <row r="230" spans="1:65" s="48" customFormat="1" ht="18.75">
      <c r="A230" s="29"/>
      <c r="B230" s="29"/>
      <c r="C230" s="29"/>
      <c r="D230" s="29"/>
      <c r="E230" s="29"/>
      <c r="F230" s="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33"/>
      <c r="AD230" s="129"/>
      <c r="AE230" s="129"/>
      <c r="AF230" s="129"/>
      <c r="AG230" s="129"/>
      <c r="AH230" s="129"/>
      <c r="AI230" s="129"/>
      <c r="AJ230" s="129"/>
      <c r="AK230" s="129"/>
      <c r="AL230" s="129"/>
      <c r="AM230" s="129"/>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c r="BJ230" s="129"/>
      <c r="BK230" s="129"/>
      <c r="BL230" s="129"/>
      <c r="BM230" s="129"/>
    </row>
    <row r="231" spans="1:65" s="48" customFormat="1" ht="18.75">
      <c r="A231" s="29"/>
      <c r="B231" s="29"/>
      <c r="C231" s="29"/>
      <c r="D231" s="29"/>
      <c r="E231" s="29"/>
      <c r="F231" s="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33"/>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BL231" s="129"/>
      <c r="BM231" s="129"/>
    </row>
    <row r="232" spans="1:65" s="48" customFormat="1" ht="18.75">
      <c r="A232" s="29"/>
      <c r="B232" s="29"/>
      <c r="C232" s="29"/>
      <c r="D232" s="29"/>
      <c r="E232" s="29"/>
      <c r="F232" s="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33"/>
      <c r="AD232" s="129"/>
      <c r="AE232" s="129"/>
      <c r="AF232" s="129"/>
      <c r="AG232" s="129"/>
      <c r="AH232" s="129"/>
      <c r="AI232" s="129"/>
      <c r="AJ232" s="129"/>
      <c r="AK232" s="129"/>
      <c r="AL232" s="129"/>
      <c r="AM232" s="129"/>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row>
    <row r="233" spans="1:65" s="48" customFormat="1" ht="18.75">
      <c r="A233" s="29"/>
      <c r="B233" s="29"/>
      <c r="C233" s="29"/>
      <c r="D233" s="29"/>
      <c r="E233" s="29"/>
      <c r="F233" s="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33"/>
      <c r="AD233" s="129"/>
      <c r="AE233" s="129"/>
      <c r="AF233" s="129"/>
      <c r="AG233" s="129"/>
      <c r="AH233" s="129"/>
      <c r="AI233" s="129"/>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BL233" s="129"/>
      <c r="BM233" s="129"/>
    </row>
    <row r="234" spans="1:65" s="48" customFormat="1" ht="18.75">
      <c r="A234" s="29"/>
      <c r="B234" s="29"/>
      <c r="C234" s="29"/>
      <c r="D234" s="29"/>
      <c r="E234" s="29"/>
      <c r="F234" s="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33"/>
      <c r="AD234" s="129"/>
      <c r="AE234" s="129"/>
      <c r="AF234" s="129"/>
      <c r="AG234" s="129"/>
      <c r="AH234" s="129"/>
      <c r="AI234" s="129"/>
      <c r="AJ234" s="129"/>
      <c r="AK234" s="129"/>
      <c r="AL234" s="129"/>
      <c r="AM234" s="129"/>
      <c r="AN234" s="129"/>
      <c r="AO234" s="129"/>
      <c r="AP234" s="129"/>
      <c r="AQ234" s="129"/>
      <c r="AR234" s="129"/>
      <c r="AS234" s="129"/>
      <c r="AT234" s="129"/>
      <c r="AU234" s="129"/>
      <c r="AV234" s="129"/>
      <c r="AW234" s="129"/>
      <c r="AX234" s="129"/>
      <c r="AY234" s="129"/>
      <c r="AZ234" s="129"/>
      <c r="BA234" s="129"/>
      <c r="BB234" s="129"/>
      <c r="BC234" s="129"/>
      <c r="BD234" s="129"/>
      <c r="BE234" s="129"/>
      <c r="BF234" s="129"/>
      <c r="BG234" s="129"/>
      <c r="BH234" s="129"/>
      <c r="BI234" s="129"/>
      <c r="BJ234" s="129"/>
      <c r="BK234" s="129"/>
      <c r="BL234" s="129"/>
      <c r="BM234" s="129"/>
    </row>
    <row r="235" spans="1:65" s="48" customFormat="1" ht="18.75">
      <c r="A235" s="29"/>
      <c r="B235" s="29"/>
      <c r="C235" s="29"/>
      <c r="D235" s="29"/>
      <c r="E235" s="29"/>
      <c r="F235" s="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33"/>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c r="BJ235" s="129"/>
      <c r="BK235" s="129"/>
      <c r="BL235" s="129"/>
      <c r="BM235" s="129"/>
    </row>
    <row r="236" spans="1:65" s="48" customFormat="1" ht="18.75">
      <c r="A236" s="29"/>
      <c r="B236" s="29"/>
      <c r="C236" s="29"/>
      <c r="D236" s="29"/>
      <c r="E236" s="29"/>
      <c r="F236" s="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33"/>
      <c r="AD236" s="129"/>
      <c r="AE236" s="129"/>
      <c r="AF236" s="129"/>
      <c r="AG236" s="129"/>
      <c r="AH236" s="129"/>
      <c r="AI236" s="129"/>
      <c r="AJ236" s="129"/>
      <c r="AK236" s="129"/>
      <c r="AL236" s="129"/>
      <c r="AM236" s="129"/>
      <c r="AN236" s="129"/>
      <c r="AO236" s="129"/>
      <c r="AP236" s="129"/>
      <c r="AQ236" s="129"/>
      <c r="AR236" s="129"/>
      <c r="AS236" s="129"/>
      <c r="AT236" s="129"/>
      <c r="AU236" s="129"/>
      <c r="AV236" s="129"/>
      <c r="AW236" s="129"/>
      <c r="AX236" s="129"/>
      <c r="AY236" s="129"/>
      <c r="AZ236" s="129"/>
      <c r="BA236" s="129"/>
      <c r="BB236" s="129"/>
      <c r="BC236" s="129"/>
      <c r="BD236" s="129"/>
      <c r="BE236" s="129"/>
      <c r="BF236" s="129"/>
      <c r="BG236" s="129"/>
      <c r="BH236" s="129"/>
      <c r="BI236" s="129"/>
      <c r="BJ236" s="129"/>
      <c r="BK236" s="129"/>
      <c r="BL236" s="129"/>
      <c r="BM236" s="129"/>
    </row>
    <row r="237" spans="1:65" s="48" customFormat="1" ht="18.75">
      <c r="A237" s="29"/>
      <c r="B237" s="29"/>
      <c r="C237" s="29"/>
      <c r="D237" s="29"/>
      <c r="E237" s="29"/>
      <c r="F237" s="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33"/>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BL237" s="129"/>
      <c r="BM237" s="129"/>
    </row>
    <row r="238" spans="1:65" s="48" customFormat="1" ht="18.75">
      <c r="A238" s="29"/>
      <c r="B238" s="29"/>
      <c r="C238" s="29"/>
      <c r="D238" s="29"/>
      <c r="E238" s="29"/>
      <c r="F238" s="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33"/>
      <c r="AD238" s="129"/>
      <c r="AE238" s="129"/>
      <c r="AF238" s="129"/>
      <c r="AG238" s="129"/>
      <c r="AH238" s="129"/>
      <c r="AI238" s="129"/>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c r="BJ238" s="129"/>
      <c r="BK238" s="129"/>
      <c r="BL238" s="129"/>
      <c r="BM238" s="129"/>
    </row>
    <row r="239" spans="1:65" s="48" customFormat="1" ht="18.75">
      <c r="A239" s="29"/>
      <c r="B239" s="29"/>
      <c r="C239" s="29"/>
      <c r="D239" s="29"/>
      <c r="E239" s="29"/>
      <c r="F239" s="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33"/>
      <c r="AD239" s="129"/>
      <c r="AE239" s="129"/>
      <c r="AF239" s="129"/>
      <c r="AG239" s="129"/>
      <c r="AH239" s="129"/>
      <c r="AI239" s="129"/>
      <c r="AJ239" s="129"/>
      <c r="AK239" s="129"/>
      <c r="AL239" s="129"/>
      <c r="AM239" s="129"/>
      <c r="AN239" s="129"/>
      <c r="AO239" s="129"/>
      <c r="AP239" s="129"/>
      <c r="AQ239" s="129"/>
      <c r="AR239" s="129"/>
      <c r="AS239" s="129"/>
      <c r="AT239" s="129"/>
      <c r="AU239" s="129"/>
      <c r="AV239" s="129"/>
      <c r="AW239" s="129"/>
      <c r="AX239" s="129"/>
      <c r="AY239" s="129"/>
      <c r="AZ239" s="129"/>
      <c r="BA239" s="129"/>
      <c r="BB239" s="129"/>
      <c r="BC239" s="129"/>
      <c r="BD239" s="129"/>
      <c r="BE239" s="129"/>
      <c r="BF239" s="129"/>
      <c r="BG239" s="129"/>
      <c r="BH239" s="129"/>
      <c r="BI239" s="129"/>
      <c r="BJ239" s="129"/>
      <c r="BK239" s="129"/>
      <c r="BL239" s="129"/>
      <c r="BM239" s="129"/>
    </row>
    <row r="240" spans="1:65" s="48" customFormat="1" ht="18.75">
      <c r="A240" s="29"/>
      <c r="B240" s="29"/>
      <c r="C240" s="29"/>
      <c r="D240" s="29"/>
      <c r="E240" s="29"/>
      <c r="F240" s="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33"/>
      <c r="AD240" s="129"/>
      <c r="AE240" s="129"/>
      <c r="AF240" s="129"/>
      <c r="AG240" s="129"/>
      <c r="AH240" s="129"/>
      <c r="AI240" s="129"/>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29"/>
      <c r="BI240" s="129"/>
      <c r="BJ240" s="129"/>
      <c r="BK240" s="129"/>
      <c r="BL240" s="129"/>
      <c r="BM240" s="129"/>
    </row>
    <row r="241" spans="1:65" s="48" customFormat="1" ht="18.75">
      <c r="A241" s="29"/>
      <c r="B241" s="29"/>
      <c r="C241" s="29"/>
      <c r="D241" s="29"/>
      <c r="E241" s="29"/>
      <c r="F241" s="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33"/>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BL241" s="129"/>
      <c r="BM241" s="129"/>
    </row>
    <row r="242" spans="1:65" s="48" customFormat="1" ht="18.75">
      <c r="A242" s="29"/>
      <c r="B242" s="29"/>
      <c r="C242" s="29"/>
      <c r="D242" s="29"/>
      <c r="E242" s="29"/>
      <c r="F242" s="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33"/>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29"/>
      <c r="BM242" s="129"/>
    </row>
    <row r="243" spans="1:65" s="48" customFormat="1" ht="18.75">
      <c r="A243" s="29"/>
      <c r="B243" s="29"/>
      <c r="C243" s="29"/>
      <c r="D243" s="29"/>
      <c r="E243" s="29"/>
      <c r="F243" s="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33"/>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row>
    <row r="244" spans="1:65" s="48" customFormat="1" ht="18.75">
      <c r="A244" s="29"/>
      <c r="B244" s="29"/>
      <c r="C244" s="29"/>
      <c r="D244" s="29"/>
      <c r="E244" s="29"/>
      <c r="F244" s="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33"/>
      <c r="AD244" s="129"/>
      <c r="AE244" s="129"/>
      <c r="AF244" s="129"/>
      <c r="AG244" s="129"/>
      <c r="AH244" s="129"/>
      <c r="AI244" s="129"/>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c r="BJ244" s="129"/>
      <c r="BK244" s="129"/>
      <c r="BL244" s="129"/>
      <c r="BM244" s="129"/>
    </row>
    <row r="245" spans="1:65" s="48" customFormat="1" ht="18.75">
      <c r="A245" s="29"/>
      <c r="B245" s="29"/>
      <c r="C245" s="29"/>
      <c r="D245" s="29"/>
      <c r="E245" s="29"/>
      <c r="F245" s="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33"/>
      <c r="AD245" s="129"/>
      <c r="AE245" s="129"/>
      <c r="AF245" s="129"/>
      <c r="AG245" s="129"/>
      <c r="AH245" s="129"/>
      <c r="AI245" s="129"/>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29"/>
      <c r="BM245" s="129"/>
    </row>
    <row r="246" spans="1:65" s="48" customFormat="1" ht="18.75">
      <c r="A246" s="29"/>
      <c r="B246" s="29"/>
      <c r="C246" s="29"/>
      <c r="D246" s="29"/>
      <c r="E246" s="29"/>
      <c r="F246" s="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33"/>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row>
    <row r="247" spans="1:65" s="48" customFormat="1" ht="18.75">
      <c r="A247" s="29"/>
      <c r="B247" s="29"/>
      <c r="C247" s="29"/>
      <c r="D247" s="29"/>
      <c r="E247" s="29"/>
      <c r="F247" s="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33"/>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29"/>
      <c r="AY247" s="129"/>
      <c r="AZ247" s="129"/>
      <c r="BA247" s="129"/>
      <c r="BB247" s="129"/>
      <c r="BC247" s="129"/>
      <c r="BD247" s="129"/>
      <c r="BE247" s="129"/>
      <c r="BF247" s="129"/>
      <c r="BG247" s="129"/>
      <c r="BH247" s="129"/>
      <c r="BI247" s="129"/>
      <c r="BJ247" s="129"/>
      <c r="BK247" s="129"/>
      <c r="BL247" s="129"/>
      <c r="BM247" s="129"/>
    </row>
    <row r="248" spans="1:65" s="48" customFormat="1" ht="18.75">
      <c r="A248" s="29"/>
      <c r="B248" s="29"/>
      <c r="C248" s="29"/>
      <c r="D248" s="29"/>
      <c r="E248" s="29"/>
      <c r="F248" s="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33"/>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row>
    <row r="249" spans="1:65" s="48" customFormat="1" ht="18.75">
      <c r="A249" s="29"/>
      <c r="B249" s="29"/>
      <c r="C249" s="29"/>
      <c r="D249" s="29"/>
      <c r="E249" s="29"/>
      <c r="F249" s="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33"/>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row>
    <row r="250" spans="1:65" s="48" customFormat="1" ht="18.75">
      <c r="A250" s="29"/>
      <c r="B250" s="29"/>
      <c r="C250" s="29"/>
      <c r="D250" s="29"/>
      <c r="E250" s="29"/>
      <c r="F250" s="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33"/>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row>
    <row r="251" spans="1:65" s="48" customFormat="1" ht="18.75">
      <c r="A251" s="29"/>
      <c r="B251" s="29"/>
      <c r="C251" s="29"/>
      <c r="D251" s="29"/>
      <c r="E251" s="29"/>
      <c r="F251" s="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33"/>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row>
    <row r="252" spans="1:65" s="48" customFormat="1" ht="18.75">
      <c r="A252" s="29"/>
      <c r="B252" s="29"/>
      <c r="C252" s="29"/>
      <c r="D252" s="29"/>
      <c r="E252" s="29"/>
      <c r="F252" s="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33"/>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row>
    <row r="253" spans="1:65" s="48" customFormat="1" ht="18.75">
      <c r="A253" s="29"/>
      <c r="B253" s="29"/>
      <c r="C253" s="29"/>
      <c r="D253" s="29"/>
      <c r="E253" s="29"/>
      <c r="F253" s="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33"/>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row>
    <row r="254" spans="1:65" s="48" customFormat="1" ht="18.75">
      <c r="A254" s="29"/>
      <c r="B254" s="29"/>
      <c r="C254" s="29"/>
      <c r="D254" s="29"/>
      <c r="E254" s="29"/>
      <c r="F254" s="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33"/>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row>
    <row r="255" spans="1:65" s="48" customFormat="1" ht="18.75">
      <c r="A255" s="29"/>
      <c r="B255" s="29"/>
      <c r="C255" s="29"/>
      <c r="D255" s="29"/>
      <c r="E255" s="29"/>
      <c r="F255" s="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33"/>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row>
    <row r="256" spans="1:65" s="48" customFormat="1" ht="18.75">
      <c r="A256" s="29"/>
      <c r="B256" s="29"/>
      <c r="C256" s="29"/>
      <c r="D256" s="29"/>
      <c r="E256" s="29"/>
      <c r="F256" s="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33"/>
      <c r="AD256" s="129"/>
      <c r="AE256" s="129"/>
      <c r="AF256" s="129"/>
      <c r="AG256" s="129"/>
      <c r="AH256" s="129"/>
      <c r="AI256" s="129"/>
      <c r="AJ256" s="129"/>
      <c r="AK256" s="129"/>
      <c r="AL256" s="129"/>
      <c r="AM256" s="129"/>
      <c r="AN256" s="129"/>
      <c r="AO256" s="129"/>
      <c r="AP256" s="129"/>
      <c r="AQ256" s="129"/>
      <c r="AR256" s="129"/>
      <c r="AS256" s="129"/>
      <c r="AT256" s="129"/>
      <c r="AU256" s="129"/>
      <c r="AV256" s="129"/>
      <c r="AW256" s="129"/>
      <c r="AX256" s="129"/>
      <c r="AY256" s="129"/>
      <c r="AZ256" s="129"/>
      <c r="BA256" s="129"/>
      <c r="BB256" s="129"/>
      <c r="BC256" s="129"/>
      <c r="BD256" s="129"/>
      <c r="BE256" s="129"/>
      <c r="BF256" s="129"/>
      <c r="BG256" s="129"/>
      <c r="BH256" s="129"/>
      <c r="BI256" s="129"/>
      <c r="BJ256" s="129"/>
      <c r="BK256" s="129"/>
      <c r="BL256" s="129"/>
      <c r="BM256" s="129"/>
    </row>
    <row r="257" spans="1:65" s="48" customFormat="1" ht="18.75">
      <c r="A257" s="29"/>
      <c r="B257" s="29"/>
      <c r="C257" s="29"/>
      <c r="D257" s="29"/>
      <c r="E257" s="29"/>
      <c r="F257" s="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33"/>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row>
    <row r="258" spans="1:65" s="48" customFormat="1" ht="18.75">
      <c r="A258" s="29"/>
      <c r="B258" s="29"/>
      <c r="C258" s="29"/>
      <c r="D258" s="29"/>
      <c r="E258" s="29"/>
      <c r="F258" s="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33"/>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row>
    <row r="259" spans="1:65" s="48" customFormat="1" ht="18.75">
      <c r="A259" s="29"/>
      <c r="B259" s="29"/>
      <c r="C259" s="29"/>
      <c r="D259" s="29"/>
      <c r="E259" s="29"/>
      <c r="F259" s="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33"/>
      <c r="AD259" s="129"/>
      <c r="AE259" s="129"/>
      <c r="AF259" s="129"/>
      <c r="AG259" s="129"/>
      <c r="AH259" s="129"/>
      <c r="AI259" s="129"/>
      <c r="AJ259" s="129"/>
      <c r="AK259" s="129"/>
      <c r="AL259" s="129"/>
      <c r="AM259" s="129"/>
      <c r="AN259" s="129"/>
      <c r="AO259" s="129"/>
      <c r="AP259" s="129"/>
      <c r="AQ259" s="129"/>
      <c r="AR259" s="129"/>
      <c r="AS259" s="129"/>
      <c r="AT259" s="129"/>
      <c r="AU259" s="129"/>
      <c r="AV259" s="129"/>
      <c r="AW259" s="129"/>
      <c r="AX259" s="129"/>
      <c r="AY259" s="129"/>
      <c r="AZ259" s="129"/>
      <c r="BA259" s="129"/>
      <c r="BB259" s="129"/>
      <c r="BC259" s="129"/>
      <c r="BD259" s="129"/>
      <c r="BE259" s="129"/>
      <c r="BF259" s="129"/>
      <c r="BG259" s="129"/>
      <c r="BH259" s="129"/>
      <c r="BI259" s="129"/>
      <c r="BJ259" s="129"/>
      <c r="BK259" s="129"/>
      <c r="BL259" s="129"/>
      <c r="BM259" s="129"/>
    </row>
    <row r="260" spans="1:65" s="48" customFormat="1" ht="18.75">
      <c r="A260" s="29"/>
      <c r="B260" s="29"/>
      <c r="C260" s="29"/>
      <c r="D260" s="29"/>
      <c r="E260" s="29"/>
      <c r="F260" s="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33"/>
      <c r="AD260" s="129"/>
      <c r="AE260" s="129"/>
      <c r="AF260" s="129"/>
      <c r="AG260" s="129"/>
      <c r="AH260" s="129"/>
      <c r="AI260" s="129"/>
      <c r="AJ260" s="129"/>
      <c r="AK260" s="129"/>
      <c r="AL260" s="129"/>
      <c r="AM260" s="129"/>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c r="BJ260" s="129"/>
      <c r="BK260" s="129"/>
      <c r="BL260" s="129"/>
      <c r="BM260" s="129"/>
    </row>
    <row r="261" spans="1:65" s="48" customFormat="1" ht="18.75">
      <c r="A261" s="29"/>
      <c r="B261" s="29"/>
      <c r="C261" s="29"/>
      <c r="D261" s="29"/>
      <c r="E261" s="29"/>
      <c r="F261" s="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33"/>
      <c r="AD261" s="129"/>
      <c r="AE261" s="129"/>
      <c r="AF261" s="129"/>
      <c r="AG261" s="129"/>
      <c r="AH261" s="129"/>
      <c r="AI261" s="129"/>
      <c r="AJ261" s="129"/>
      <c r="AK261" s="129"/>
      <c r="AL261" s="129"/>
      <c r="AM261" s="129"/>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29"/>
      <c r="BM261" s="129"/>
    </row>
    <row r="262" spans="1:65" s="48" customFormat="1" ht="18.75">
      <c r="A262" s="29"/>
      <c r="B262" s="29"/>
      <c r="C262" s="29"/>
      <c r="D262" s="29"/>
      <c r="E262" s="29"/>
      <c r="F262" s="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33"/>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row>
    <row r="263" spans="1:65" s="48" customFormat="1" ht="18.75">
      <c r="A263" s="29"/>
      <c r="B263" s="29"/>
      <c r="C263" s="29"/>
      <c r="D263" s="29"/>
      <c r="E263" s="29"/>
      <c r="F263" s="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33"/>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row>
    <row r="264" spans="1:65" s="48" customFormat="1" ht="18.75">
      <c r="A264" s="29"/>
      <c r="B264" s="29"/>
      <c r="C264" s="29"/>
      <c r="D264" s="29"/>
      <c r="E264" s="29"/>
      <c r="F264" s="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33"/>
      <c r="AD264" s="129"/>
      <c r="AE264" s="129"/>
      <c r="AF264" s="129"/>
      <c r="AG264" s="129"/>
      <c r="AH264" s="129"/>
      <c r="AI264" s="129"/>
      <c r="AJ264" s="129"/>
      <c r="AK264" s="129"/>
      <c r="AL264" s="129"/>
      <c r="AM264" s="129"/>
      <c r="AN264" s="129"/>
      <c r="AO264" s="129"/>
      <c r="AP264" s="129"/>
      <c r="AQ264" s="129"/>
      <c r="AR264" s="129"/>
      <c r="AS264" s="129"/>
      <c r="AT264" s="129"/>
      <c r="AU264" s="129"/>
      <c r="AV264" s="129"/>
      <c r="AW264" s="129"/>
      <c r="AX264" s="129"/>
      <c r="AY264" s="129"/>
      <c r="AZ264" s="129"/>
      <c r="BA264" s="129"/>
      <c r="BB264" s="129"/>
      <c r="BC264" s="129"/>
      <c r="BD264" s="129"/>
      <c r="BE264" s="129"/>
      <c r="BF264" s="129"/>
      <c r="BG264" s="129"/>
      <c r="BH264" s="129"/>
      <c r="BI264" s="129"/>
      <c r="BJ264" s="129"/>
      <c r="BK264" s="129"/>
      <c r="BL264" s="129"/>
      <c r="BM264" s="129"/>
    </row>
    <row r="265" spans="1:65" s="48" customFormat="1" ht="18.75">
      <c r="A265" s="29"/>
      <c r="B265" s="29"/>
      <c r="C265" s="29"/>
      <c r="D265" s="29"/>
      <c r="E265" s="29"/>
      <c r="F265" s="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33"/>
      <c r="AD265" s="129"/>
      <c r="AE265" s="129"/>
      <c r="AF265" s="129"/>
      <c r="AG265" s="129"/>
      <c r="AH265" s="129"/>
      <c r="AI265" s="129"/>
      <c r="AJ265" s="129"/>
      <c r="AK265" s="129"/>
      <c r="AL265" s="129"/>
      <c r="AM265" s="129"/>
      <c r="AN265" s="129"/>
      <c r="AO265" s="129"/>
      <c r="AP265" s="129"/>
      <c r="AQ265" s="129"/>
      <c r="AR265" s="129"/>
      <c r="AS265" s="129"/>
      <c r="AT265" s="129"/>
      <c r="AU265" s="129"/>
      <c r="AV265" s="129"/>
      <c r="AW265" s="129"/>
      <c r="AX265" s="129"/>
      <c r="AY265" s="129"/>
      <c r="AZ265" s="129"/>
      <c r="BA265" s="129"/>
      <c r="BB265" s="129"/>
      <c r="BC265" s="129"/>
      <c r="BD265" s="129"/>
      <c r="BE265" s="129"/>
      <c r="BF265" s="129"/>
      <c r="BG265" s="129"/>
      <c r="BH265" s="129"/>
      <c r="BI265" s="129"/>
      <c r="BJ265" s="129"/>
      <c r="BK265" s="129"/>
      <c r="BL265" s="129"/>
      <c r="BM265" s="129"/>
    </row>
    <row r="266" spans="1:65" s="48" customFormat="1" ht="18.75">
      <c r="A266" s="29"/>
      <c r="B266" s="29"/>
      <c r="C266" s="29"/>
      <c r="D266" s="29"/>
      <c r="E266" s="29"/>
      <c r="F266" s="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33"/>
      <c r="AD266" s="129"/>
      <c r="AE266" s="129"/>
      <c r="AF266" s="129"/>
      <c r="AG266" s="129"/>
      <c r="AH266" s="129"/>
      <c r="AI266" s="129"/>
      <c r="AJ266" s="129"/>
      <c r="AK266" s="129"/>
      <c r="AL266" s="129"/>
      <c r="AM266" s="129"/>
      <c r="AN266" s="129"/>
      <c r="AO266" s="129"/>
      <c r="AP266" s="129"/>
      <c r="AQ266" s="129"/>
      <c r="AR266" s="129"/>
      <c r="AS266" s="129"/>
      <c r="AT266" s="129"/>
      <c r="AU266" s="129"/>
      <c r="AV266" s="129"/>
      <c r="AW266" s="129"/>
      <c r="AX266" s="129"/>
      <c r="AY266" s="129"/>
      <c r="AZ266" s="129"/>
      <c r="BA266" s="129"/>
      <c r="BB266" s="129"/>
      <c r="BC266" s="129"/>
      <c r="BD266" s="129"/>
      <c r="BE266" s="129"/>
      <c r="BF266" s="129"/>
      <c r="BG266" s="129"/>
      <c r="BH266" s="129"/>
      <c r="BI266" s="129"/>
      <c r="BJ266" s="129"/>
      <c r="BK266" s="129"/>
      <c r="BL266" s="129"/>
      <c r="BM266" s="129"/>
    </row>
    <row r="267" spans="1:65" s="48" customFormat="1" ht="18.75">
      <c r="A267" s="29"/>
      <c r="B267" s="29"/>
      <c r="C267" s="29"/>
      <c r="D267" s="29"/>
      <c r="E267" s="29"/>
      <c r="F267" s="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33"/>
      <c r="AD267" s="129"/>
      <c r="AE267" s="129"/>
      <c r="AF267" s="129"/>
      <c r="AG267" s="129"/>
      <c r="AH267" s="129"/>
      <c r="AI267" s="129"/>
      <c r="AJ267" s="129"/>
      <c r="AK267" s="129"/>
      <c r="AL267" s="129"/>
      <c r="AM267" s="129"/>
      <c r="AN267" s="129"/>
      <c r="AO267" s="129"/>
      <c r="AP267" s="129"/>
      <c r="AQ267" s="129"/>
      <c r="AR267" s="129"/>
      <c r="AS267" s="129"/>
      <c r="AT267" s="129"/>
      <c r="AU267" s="129"/>
      <c r="AV267" s="129"/>
      <c r="AW267" s="129"/>
      <c r="AX267" s="129"/>
      <c r="AY267" s="129"/>
      <c r="AZ267" s="129"/>
      <c r="BA267" s="129"/>
      <c r="BB267" s="129"/>
      <c r="BC267" s="129"/>
      <c r="BD267" s="129"/>
      <c r="BE267" s="129"/>
      <c r="BF267" s="129"/>
      <c r="BG267" s="129"/>
      <c r="BH267" s="129"/>
      <c r="BI267" s="129"/>
      <c r="BJ267" s="129"/>
      <c r="BK267" s="129"/>
      <c r="BL267" s="129"/>
      <c r="BM267" s="129"/>
    </row>
    <row r="268" spans="1:65" s="48" customFormat="1" ht="18.75">
      <c r="A268" s="29"/>
      <c r="B268" s="29"/>
      <c r="C268" s="29"/>
      <c r="D268" s="29"/>
      <c r="E268" s="29"/>
      <c r="F268" s="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33"/>
      <c r="AD268" s="129"/>
      <c r="AE268" s="129"/>
      <c r="AF268" s="129"/>
      <c r="AG268" s="129"/>
      <c r="AH268" s="129"/>
      <c r="AI268" s="129"/>
      <c r="AJ268" s="129"/>
      <c r="AK268" s="129"/>
      <c r="AL268" s="129"/>
      <c r="AM268" s="129"/>
      <c r="AN268" s="129"/>
      <c r="AO268" s="129"/>
      <c r="AP268" s="129"/>
      <c r="AQ268" s="129"/>
      <c r="AR268" s="129"/>
      <c r="AS268" s="129"/>
      <c r="AT268" s="129"/>
      <c r="AU268" s="129"/>
      <c r="AV268" s="129"/>
      <c r="AW268" s="129"/>
      <c r="AX268" s="129"/>
      <c r="AY268" s="129"/>
      <c r="AZ268" s="129"/>
      <c r="BA268" s="129"/>
      <c r="BB268" s="129"/>
      <c r="BC268" s="129"/>
      <c r="BD268" s="129"/>
      <c r="BE268" s="129"/>
      <c r="BF268" s="129"/>
      <c r="BG268" s="129"/>
      <c r="BH268" s="129"/>
      <c r="BI268" s="129"/>
      <c r="BJ268" s="129"/>
      <c r="BK268" s="129"/>
      <c r="BL268" s="129"/>
      <c r="BM268" s="129"/>
    </row>
    <row r="269" spans="1:65" s="48" customFormat="1" ht="18.75">
      <c r="A269" s="29"/>
      <c r="B269" s="29"/>
      <c r="C269" s="29"/>
      <c r="D269" s="29"/>
      <c r="E269" s="29"/>
      <c r="F269" s="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33"/>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c r="BJ269" s="129"/>
      <c r="BK269" s="129"/>
      <c r="BL269" s="129"/>
      <c r="BM269" s="129"/>
    </row>
    <row r="270" spans="1:65" s="48" customFormat="1" ht="18.75">
      <c r="A270" s="29"/>
      <c r="B270" s="29"/>
      <c r="C270" s="29"/>
      <c r="D270" s="29"/>
      <c r="E270" s="29"/>
      <c r="F270" s="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33"/>
      <c r="AD270" s="129"/>
      <c r="AE270" s="129"/>
      <c r="AF270" s="129"/>
      <c r="AG270" s="129"/>
      <c r="AH270" s="129"/>
      <c r="AI270" s="129"/>
      <c r="AJ270" s="129"/>
      <c r="AK270" s="129"/>
      <c r="AL270" s="129"/>
      <c r="AM270" s="129"/>
      <c r="AN270" s="129"/>
      <c r="AO270" s="129"/>
      <c r="AP270" s="129"/>
      <c r="AQ270" s="129"/>
      <c r="AR270" s="129"/>
      <c r="AS270" s="129"/>
      <c r="AT270" s="129"/>
      <c r="AU270" s="129"/>
      <c r="AV270" s="129"/>
      <c r="AW270" s="129"/>
      <c r="AX270" s="129"/>
      <c r="AY270" s="129"/>
      <c r="AZ270" s="129"/>
      <c r="BA270" s="129"/>
      <c r="BB270" s="129"/>
      <c r="BC270" s="129"/>
      <c r="BD270" s="129"/>
      <c r="BE270" s="129"/>
      <c r="BF270" s="129"/>
      <c r="BG270" s="129"/>
      <c r="BH270" s="129"/>
      <c r="BI270" s="129"/>
      <c r="BJ270" s="129"/>
      <c r="BK270" s="129"/>
      <c r="BL270" s="129"/>
      <c r="BM270" s="129"/>
    </row>
    <row r="271" spans="1:65" s="48" customFormat="1" ht="18.75">
      <c r="A271" s="29"/>
      <c r="B271" s="29"/>
      <c r="C271" s="29"/>
      <c r="D271" s="29"/>
      <c r="E271" s="29"/>
      <c r="F271" s="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33"/>
      <c r="AD271" s="129"/>
      <c r="AE271" s="129"/>
      <c r="AF271" s="129"/>
      <c r="AG271" s="129"/>
      <c r="AH271" s="129"/>
      <c r="AI271" s="129"/>
      <c r="AJ271" s="129"/>
      <c r="AK271" s="129"/>
      <c r="AL271" s="129"/>
      <c r="AM271" s="129"/>
      <c r="AN271" s="129"/>
      <c r="AO271" s="129"/>
      <c r="AP271" s="129"/>
      <c r="AQ271" s="129"/>
      <c r="AR271" s="129"/>
      <c r="AS271" s="129"/>
      <c r="AT271" s="129"/>
      <c r="AU271" s="129"/>
      <c r="AV271" s="129"/>
      <c r="AW271" s="129"/>
      <c r="AX271" s="129"/>
      <c r="AY271" s="129"/>
      <c r="AZ271" s="129"/>
      <c r="BA271" s="129"/>
      <c r="BB271" s="129"/>
      <c r="BC271" s="129"/>
      <c r="BD271" s="129"/>
      <c r="BE271" s="129"/>
      <c r="BF271" s="129"/>
      <c r="BG271" s="129"/>
      <c r="BH271" s="129"/>
      <c r="BI271" s="129"/>
      <c r="BJ271" s="129"/>
      <c r="BK271" s="129"/>
      <c r="BL271" s="129"/>
      <c r="BM271" s="129"/>
    </row>
    <row r="272" spans="1:65" s="48" customFormat="1" ht="18.75">
      <c r="A272" s="29"/>
      <c r="B272" s="29"/>
      <c r="C272" s="29"/>
      <c r="D272" s="29"/>
      <c r="E272" s="29"/>
      <c r="F272" s="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33"/>
      <c r="AD272" s="129"/>
      <c r="AE272" s="129"/>
      <c r="AF272" s="129"/>
      <c r="AG272" s="129"/>
      <c r="AH272" s="129"/>
      <c r="AI272" s="129"/>
      <c r="AJ272" s="129"/>
      <c r="AK272" s="129"/>
      <c r="AL272" s="129"/>
      <c r="AM272" s="129"/>
      <c r="AN272" s="129"/>
      <c r="AO272" s="129"/>
      <c r="AP272" s="129"/>
      <c r="AQ272" s="129"/>
      <c r="AR272" s="129"/>
      <c r="AS272" s="129"/>
      <c r="AT272" s="129"/>
      <c r="AU272" s="129"/>
      <c r="AV272" s="129"/>
      <c r="AW272" s="129"/>
      <c r="AX272" s="129"/>
      <c r="AY272" s="129"/>
      <c r="AZ272" s="129"/>
      <c r="BA272" s="129"/>
      <c r="BB272" s="129"/>
      <c r="BC272" s="129"/>
      <c r="BD272" s="129"/>
      <c r="BE272" s="129"/>
      <c r="BF272" s="129"/>
      <c r="BG272" s="129"/>
      <c r="BH272" s="129"/>
      <c r="BI272" s="129"/>
      <c r="BJ272" s="129"/>
      <c r="BK272" s="129"/>
      <c r="BL272" s="129"/>
      <c r="BM272" s="129"/>
    </row>
    <row r="273" spans="1:65" s="48" customFormat="1" ht="18.75">
      <c r="A273" s="29"/>
      <c r="B273" s="29"/>
      <c r="C273" s="29"/>
      <c r="D273" s="29"/>
      <c r="E273" s="29"/>
      <c r="F273" s="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33"/>
      <c r="AD273" s="129"/>
      <c r="AE273" s="129"/>
      <c r="AF273" s="129"/>
      <c r="AG273" s="129"/>
      <c r="AH273" s="129"/>
      <c r="AI273" s="129"/>
      <c r="AJ273" s="129"/>
      <c r="AK273" s="129"/>
      <c r="AL273" s="129"/>
      <c r="AM273" s="129"/>
      <c r="AN273" s="129"/>
      <c r="AO273" s="129"/>
      <c r="AP273" s="129"/>
      <c r="AQ273" s="129"/>
      <c r="AR273" s="129"/>
      <c r="AS273" s="129"/>
      <c r="AT273" s="129"/>
      <c r="AU273" s="129"/>
      <c r="AV273" s="129"/>
      <c r="AW273" s="129"/>
      <c r="AX273" s="129"/>
      <c r="AY273" s="129"/>
      <c r="AZ273" s="129"/>
      <c r="BA273" s="129"/>
      <c r="BB273" s="129"/>
      <c r="BC273" s="129"/>
      <c r="BD273" s="129"/>
      <c r="BE273" s="129"/>
      <c r="BF273" s="129"/>
      <c r="BG273" s="129"/>
      <c r="BH273" s="129"/>
      <c r="BI273" s="129"/>
      <c r="BJ273" s="129"/>
      <c r="BK273" s="129"/>
      <c r="BL273" s="129"/>
      <c r="BM273" s="129"/>
    </row>
    <row r="274" spans="1:65" s="48" customFormat="1" ht="18.75">
      <c r="A274" s="29"/>
      <c r="B274" s="29"/>
      <c r="C274" s="29"/>
      <c r="D274" s="29"/>
      <c r="E274" s="29"/>
      <c r="F274" s="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33"/>
      <c r="AD274" s="129"/>
      <c r="AE274" s="129"/>
      <c r="AF274" s="129"/>
      <c r="AG274" s="129"/>
      <c r="AH274" s="129"/>
      <c r="AI274" s="129"/>
      <c r="AJ274" s="129"/>
      <c r="AK274" s="129"/>
      <c r="AL274" s="129"/>
      <c r="AM274" s="129"/>
      <c r="AN274" s="129"/>
      <c r="AO274" s="129"/>
      <c r="AP274" s="129"/>
      <c r="AQ274" s="129"/>
      <c r="AR274" s="129"/>
      <c r="AS274" s="129"/>
      <c r="AT274" s="129"/>
      <c r="AU274" s="129"/>
      <c r="AV274" s="129"/>
      <c r="AW274" s="129"/>
      <c r="AX274" s="129"/>
      <c r="AY274" s="129"/>
      <c r="AZ274" s="129"/>
      <c r="BA274" s="129"/>
      <c r="BB274" s="129"/>
      <c r="BC274" s="129"/>
      <c r="BD274" s="129"/>
      <c r="BE274" s="129"/>
      <c r="BF274" s="129"/>
      <c r="BG274" s="129"/>
      <c r="BH274" s="129"/>
      <c r="BI274" s="129"/>
      <c r="BJ274" s="129"/>
      <c r="BK274" s="129"/>
      <c r="BL274" s="129"/>
      <c r="BM274" s="129"/>
    </row>
    <row r="275" spans="1:65" s="48" customFormat="1" ht="18.75">
      <c r="A275" s="29"/>
      <c r="B275" s="29"/>
      <c r="C275" s="29"/>
      <c r="D275" s="29"/>
      <c r="E275" s="29"/>
      <c r="F275" s="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33"/>
      <c r="AD275" s="129"/>
      <c r="AE275" s="129"/>
      <c r="AF275" s="129"/>
      <c r="AG275" s="129"/>
      <c r="AH275" s="129"/>
      <c r="AI275" s="129"/>
      <c r="AJ275" s="129"/>
      <c r="AK275" s="129"/>
      <c r="AL275" s="129"/>
      <c r="AM275" s="129"/>
      <c r="AN275" s="129"/>
      <c r="AO275" s="129"/>
      <c r="AP275" s="129"/>
      <c r="AQ275" s="129"/>
      <c r="AR275" s="129"/>
      <c r="AS275" s="129"/>
      <c r="AT275" s="129"/>
      <c r="AU275" s="129"/>
      <c r="AV275" s="129"/>
      <c r="AW275" s="129"/>
      <c r="AX275" s="129"/>
      <c r="AY275" s="129"/>
      <c r="AZ275" s="129"/>
      <c r="BA275" s="129"/>
      <c r="BB275" s="129"/>
      <c r="BC275" s="129"/>
      <c r="BD275" s="129"/>
      <c r="BE275" s="129"/>
      <c r="BF275" s="129"/>
      <c r="BG275" s="129"/>
      <c r="BH275" s="129"/>
      <c r="BI275" s="129"/>
      <c r="BJ275" s="129"/>
      <c r="BK275" s="129"/>
      <c r="BL275" s="129"/>
      <c r="BM275" s="129"/>
    </row>
    <row r="276" spans="1:65" s="48" customFormat="1" ht="18.75">
      <c r="A276" s="29"/>
      <c r="B276" s="29"/>
      <c r="C276" s="29"/>
      <c r="D276" s="29"/>
      <c r="E276" s="29"/>
      <c r="F276" s="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33"/>
      <c r="AD276" s="129"/>
      <c r="AE276" s="129"/>
      <c r="AF276" s="129"/>
      <c r="AG276" s="129"/>
      <c r="AH276" s="129"/>
      <c r="AI276" s="129"/>
      <c r="AJ276" s="129"/>
      <c r="AK276" s="129"/>
      <c r="AL276" s="129"/>
      <c r="AM276" s="129"/>
      <c r="AN276" s="129"/>
      <c r="AO276" s="129"/>
      <c r="AP276" s="129"/>
      <c r="AQ276" s="129"/>
      <c r="AR276" s="129"/>
      <c r="AS276" s="129"/>
      <c r="AT276" s="129"/>
      <c r="AU276" s="129"/>
      <c r="AV276" s="129"/>
      <c r="AW276" s="129"/>
      <c r="AX276" s="129"/>
      <c r="AY276" s="129"/>
      <c r="AZ276" s="129"/>
      <c r="BA276" s="129"/>
      <c r="BB276" s="129"/>
      <c r="BC276" s="129"/>
      <c r="BD276" s="129"/>
      <c r="BE276" s="129"/>
      <c r="BF276" s="129"/>
      <c r="BG276" s="129"/>
      <c r="BH276" s="129"/>
      <c r="BI276" s="129"/>
      <c r="BJ276" s="129"/>
      <c r="BK276" s="129"/>
      <c r="BL276" s="129"/>
      <c r="BM276" s="129"/>
    </row>
    <row r="277" spans="1:65" s="48" customFormat="1" ht="18.75">
      <c r="A277" s="29"/>
      <c r="B277" s="29"/>
      <c r="C277" s="29"/>
      <c r="D277" s="29"/>
      <c r="E277" s="29"/>
      <c r="F277" s="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33"/>
      <c r="AD277" s="129"/>
      <c r="AE277" s="129"/>
      <c r="AF277" s="129"/>
      <c r="AG277" s="129"/>
      <c r="AH277" s="129"/>
      <c r="AI277" s="129"/>
      <c r="AJ277" s="129"/>
      <c r="AK277" s="129"/>
      <c r="AL277" s="129"/>
      <c r="AM277" s="129"/>
      <c r="AN277" s="129"/>
      <c r="AO277" s="129"/>
      <c r="AP277" s="129"/>
      <c r="AQ277" s="129"/>
      <c r="AR277" s="129"/>
      <c r="AS277" s="129"/>
      <c r="AT277" s="129"/>
      <c r="AU277" s="129"/>
      <c r="AV277" s="129"/>
      <c r="AW277" s="129"/>
      <c r="AX277" s="129"/>
      <c r="AY277" s="129"/>
      <c r="AZ277" s="129"/>
      <c r="BA277" s="129"/>
      <c r="BB277" s="129"/>
      <c r="BC277" s="129"/>
      <c r="BD277" s="129"/>
      <c r="BE277" s="129"/>
      <c r="BF277" s="129"/>
      <c r="BG277" s="129"/>
      <c r="BH277" s="129"/>
      <c r="BI277" s="129"/>
      <c r="BJ277" s="129"/>
      <c r="BK277" s="129"/>
      <c r="BL277" s="129"/>
      <c r="BM277" s="129"/>
    </row>
    <row r="278" spans="1:65" s="48" customFormat="1" ht="18.75">
      <c r="A278" s="29"/>
      <c r="B278" s="29"/>
      <c r="C278" s="29"/>
      <c r="D278" s="29"/>
      <c r="E278" s="29"/>
      <c r="F278" s="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33"/>
      <c r="AD278" s="129"/>
      <c r="AE278" s="129"/>
      <c r="AF278" s="129"/>
      <c r="AG278" s="129"/>
      <c r="AH278" s="129"/>
      <c r="AI278" s="129"/>
      <c r="AJ278" s="129"/>
      <c r="AK278" s="129"/>
      <c r="AL278" s="129"/>
      <c r="AM278" s="129"/>
      <c r="AN278" s="129"/>
      <c r="AO278" s="129"/>
      <c r="AP278" s="129"/>
      <c r="AQ278" s="129"/>
      <c r="AR278" s="129"/>
      <c r="AS278" s="129"/>
      <c r="AT278" s="129"/>
      <c r="AU278" s="129"/>
      <c r="AV278" s="129"/>
      <c r="AW278" s="129"/>
      <c r="AX278" s="129"/>
      <c r="AY278" s="129"/>
      <c r="AZ278" s="129"/>
      <c r="BA278" s="129"/>
      <c r="BB278" s="129"/>
      <c r="BC278" s="129"/>
      <c r="BD278" s="129"/>
      <c r="BE278" s="129"/>
      <c r="BF278" s="129"/>
      <c r="BG278" s="129"/>
      <c r="BH278" s="129"/>
      <c r="BI278" s="129"/>
      <c r="BJ278" s="129"/>
      <c r="BK278" s="129"/>
      <c r="BL278" s="129"/>
      <c r="BM278" s="129"/>
    </row>
    <row r="279" spans="1:65" s="48" customFormat="1" ht="18.75">
      <c r="A279" s="29"/>
      <c r="B279" s="29"/>
      <c r="C279" s="29"/>
      <c r="D279" s="29"/>
      <c r="E279" s="29"/>
      <c r="F279" s="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33"/>
      <c r="AD279" s="129"/>
      <c r="AE279" s="129"/>
      <c r="AF279" s="129"/>
      <c r="AG279" s="129"/>
      <c r="AH279" s="129"/>
      <c r="AI279" s="129"/>
      <c r="AJ279" s="129"/>
      <c r="AK279" s="129"/>
      <c r="AL279" s="129"/>
      <c r="AM279" s="129"/>
      <c r="AN279" s="129"/>
      <c r="AO279" s="129"/>
      <c r="AP279" s="129"/>
      <c r="AQ279" s="129"/>
      <c r="AR279" s="129"/>
      <c r="AS279" s="129"/>
      <c r="AT279" s="129"/>
      <c r="AU279" s="129"/>
      <c r="AV279" s="129"/>
      <c r="AW279" s="129"/>
      <c r="AX279" s="129"/>
      <c r="AY279" s="129"/>
      <c r="AZ279" s="129"/>
      <c r="BA279" s="129"/>
      <c r="BB279" s="129"/>
      <c r="BC279" s="129"/>
      <c r="BD279" s="129"/>
      <c r="BE279" s="129"/>
      <c r="BF279" s="129"/>
      <c r="BG279" s="129"/>
      <c r="BH279" s="129"/>
      <c r="BI279" s="129"/>
      <c r="BJ279" s="129"/>
      <c r="BK279" s="129"/>
      <c r="BL279" s="129"/>
      <c r="BM279" s="129"/>
    </row>
    <row r="280" spans="1:65" s="48" customFormat="1" ht="18.75">
      <c r="A280" s="29"/>
      <c r="B280" s="29"/>
      <c r="C280" s="29"/>
      <c r="D280" s="29"/>
      <c r="E280" s="29"/>
      <c r="F280" s="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33"/>
      <c r="AD280" s="129"/>
      <c r="AE280" s="129"/>
      <c r="AF280" s="129"/>
      <c r="AG280" s="129"/>
      <c r="AH280" s="129"/>
      <c r="AI280" s="129"/>
      <c r="AJ280" s="129"/>
      <c r="AK280" s="129"/>
      <c r="AL280" s="129"/>
      <c r="AM280" s="129"/>
      <c r="AN280" s="129"/>
      <c r="AO280" s="129"/>
      <c r="AP280" s="129"/>
      <c r="AQ280" s="129"/>
      <c r="AR280" s="129"/>
      <c r="AS280" s="129"/>
      <c r="AT280" s="129"/>
      <c r="AU280" s="129"/>
      <c r="AV280" s="129"/>
      <c r="AW280" s="129"/>
      <c r="AX280" s="129"/>
      <c r="AY280" s="129"/>
      <c r="AZ280" s="129"/>
      <c r="BA280" s="129"/>
      <c r="BB280" s="129"/>
      <c r="BC280" s="129"/>
      <c r="BD280" s="129"/>
      <c r="BE280" s="129"/>
      <c r="BF280" s="129"/>
      <c r="BG280" s="129"/>
      <c r="BH280" s="129"/>
      <c r="BI280" s="129"/>
      <c r="BJ280" s="129"/>
      <c r="BK280" s="129"/>
      <c r="BL280" s="129"/>
      <c r="BM280" s="129"/>
    </row>
    <row r="281" spans="1:65" s="48" customFormat="1" ht="18.75">
      <c r="A281" s="29"/>
      <c r="B281" s="29"/>
      <c r="C281" s="29"/>
      <c r="D281" s="29"/>
      <c r="E281" s="29"/>
      <c r="F281" s="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33"/>
      <c r="AD281" s="129"/>
      <c r="AE281" s="129"/>
      <c r="AF281" s="129"/>
      <c r="AG281" s="129"/>
      <c r="AH281" s="129"/>
      <c r="AI281" s="129"/>
      <c r="AJ281" s="129"/>
      <c r="AK281" s="129"/>
      <c r="AL281" s="129"/>
      <c r="AM281" s="129"/>
      <c r="AN281" s="129"/>
      <c r="AO281" s="129"/>
      <c r="AP281" s="129"/>
      <c r="AQ281" s="129"/>
      <c r="AR281" s="129"/>
      <c r="AS281" s="129"/>
      <c r="AT281" s="129"/>
      <c r="AU281" s="129"/>
      <c r="AV281" s="129"/>
      <c r="AW281" s="129"/>
      <c r="AX281" s="129"/>
      <c r="AY281" s="129"/>
      <c r="AZ281" s="129"/>
      <c r="BA281" s="129"/>
      <c r="BB281" s="129"/>
      <c r="BC281" s="129"/>
      <c r="BD281" s="129"/>
      <c r="BE281" s="129"/>
      <c r="BF281" s="129"/>
      <c r="BG281" s="129"/>
      <c r="BH281" s="129"/>
      <c r="BI281" s="129"/>
      <c r="BJ281" s="129"/>
      <c r="BK281" s="129"/>
      <c r="BL281" s="129"/>
      <c r="BM281" s="129"/>
    </row>
    <row r="282" spans="1:65" s="48" customFormat="1" ht="18.75">
      <c r="A282" s="29"/>
      <c r="B282" s="29"/>
      <c r="C282" s="29"/>
      <c r="D282" s="29"/>
      <c r="E282" s="29"/>
      <c r="F282" s="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33"/>
      <c r="AD282" s="129"/>
      <c r="AE282" s="129"/>
      <c r="AF282" s="129"/>
      <c r="AG282" s="129"/>
      <c r="AH282" s="129"/>
      <c r="AI282" s="129"/>
      <c r="AJ282" s="129"/>
      <c r="AK282" s="129"/>
      <c r="AL282" s="129"/>
      <c r="AM282" s="129"/>
      <c r="AN282" s="129"/>
      <c r="AO282" s="129"/>
      <c r="AP282" s="129"/>
      <c r="AQ282" s="129"/>
      <c r="AR282" s="129"/>
      <c r="AS282" s="129"/>
      <c r="AT282" s="129"/>
      <c r="AU282" s="129"/>
      <c r="AV282" s="129"/>
      <c r="AW282" s="129"/>
      <c r="AX282" s="129"/>
      <c r="AY282" s="129"/>
      <c r="AZ282" s="129"/>
      <c r="BA282" s="129"/>
      <c r="BB282" s="129"/>
      <c r="BC282" s="129"/>
      <c r="BD282" s="129"/>
      <c r="BE282" s="129"/>
      <c r="BF282" s="129"/>
      <c r="BG282" s="129"/>
      <c r="BH282" s="129"/>
      <c r="BI282" s="129"/>
      <c r="BJ282" s="129"/>
      <c r="BK282" s="129"/>
      <c r="BL282" s="129"/>
      <c r="BM282" s="129"/>
    </row>
    <row r="283" spans="1:65" s="48" customFormat="1" ht="18.75">
      <c r="A283" s="29"/>
      <c r="B283" s="29"/>
      <c r="C283" s="29"/>
      <c r="D283" s="29"/>
      <c r="E283" s="29"/>
      <c r="F283" s="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33"/>
      <c r="AD283" s="129"/>
      <c r="AE283" s="129"/>
      <c r="AF283" s="129"/>
      <c r="AG283" s="129"/>
      <c r="AH283" s="129"/>
      <c r="AI283" s="129"/>
      <c r="AJ283" s="129"/>
      <c r="AK283" s="129"/>
      <c r="AL283" s="129"/>
      <c r="AM283" s="129"/>
      <c r="AN283" s="129"/>
      <c r="AO283" s="129"/>
      <c r="AP283" s="129"/>
      <c r="AQ283" s="129"/>
      <c r="AR283" s="129"/>
      <c r="AS283" s="129"/>
      <c r="AT283" s="129"/>
      <c r="AU283" s="129"/>
      <c r="AV283" s="129"/>
      <c r="AW283" s="129"/>
      <c r="AX283" s="129"/>
      <c r="AY283" s="129"/>
      <c r="AZ283" s="129"/>
      <c r="BA283" s="129"/>
      <c r="BB283" s="129"/>
      <c r="BC283" s="129"/>
      <c r="BD283" s="129"/>
      <c r="BE283" s="129"/>
      <c r="BF283" s="129"/>
      <c r="BG283" s="129"/>
      <c r="BH283" s="129"/>
      <c r="BI283" s="129"/>
      <c r="BJ283" s="129"/>
      <c r="BK283" s="129"/>
      <c r="BL283" s="129"/>
      <c r="BM283" s="129"/>
    </row>
    <row r="284" spans="1:65" s="48" customFormat="1" ht="18.75">
      <c r="A284" s="29"/>
      <c r="B284" s="29"/>
      <c r="C284" s="29"/>
      <c r="D284" s="29"/>
      <c r="E284" s="29"/>
      <c r="F284" s="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33"/>
      <c r="AD284" s="129"/>
      <c r="AE284" s="129"/>
      <c r="AF284" s="129"/>
      <c r="AG284" s="129"/>
      <c r="AH284" s="129"/>
      <c r="AI284" s="129"/>
      <c r="AJ284" s="129"/>
      <c r="AK284" s="129"/>
      <c r="AL284" s="129"/>
      <c r="AM284" s="129"/>
      <c r="AN284" s="129"/>
      <c r="AO284" s="129"/>
      <c r="AP284" s="129"/>
      <c r="AQ284" s="129"/>
      <c r="AR284" s="129"/>
      <c r="AS284" s="129"/>
      <c r="AT284" s="129"/>
      <c r="AU284" s="129"/>
      <c r="AV284" s="129"/>
      <c r="AW284" s="129"/>
      <c r="AX284" s="129"/>
      <c r="AY284" s="129"/>
      <c r="AZ284" s="129"/>
      <c r="BA284" s="129"/>
      <c r="BB284" s="129"/>
      <c r="BC284" s="129"/>
      <c r="BD284" s="129"/>
      <c r="BE284" s="129"/>
      <c r="BF284" s="129"/>
      <c r="BG284" s="129"/>
      <c r="BH284" s="129"/>
      <c r="BI284" s="129"/>
      <c r="BJ284" s="129"/>
      <c r="BK284" s="129"/>
      <c r="BL284" s="129"/>
      <c r="BM284" s="129"/>
    </row>
    <row r="285" spans="1:65" s="48" customFormat="1" ht="18.75">
      <c r="A285" s="29"/>
      <c r="B285" s="29"/>
      <c r="C285" s="29"/>
      <c r="D285" s="29"/>
      <c r="E285" s="29"/>
      <c r="F285" s="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33"/>
      <c r="AD285" s="129"/>
      <c r="AE285" s="129"/>
      <c r="AF285" s="129"/>
      <c r="AG285" s="129"/>
      <c r="AH285" s="129"/>
      <c r="AI285" s="129"/>
      <c r="AJ285" s="129"/>
      <c r="AK285" s="129"/>
      <c r="AL285" s="129"/>
      <c r="AM285" s="129"/>
      <c r="AN285" s="129"/>
      <c r="AO285" s="129"/>
      <c r="AP285" s="129"/>
      <c r="AQ285" s="129"/>
      <c r="AR285" s="129"/>
      <c r="AS285" s="129"/>
      <c r="AT285" s="129"/>
      <c r="AU285" s="129"/>
      <c r="AV285" s="129"/>
      <c r="AW285" s="129"/>
      <c r="AX285" s="129"/>
      <c r="AY285" s="129"/>
      <c r="AZ285" s="129"/>
      <c r="BA285" s="129"/>
      <c r="BB285" s="129"/>
      <c r="BC285" s="129"/>
      <c r="BD285" s="129"/>
      <c r="BE285" s="129"/>
      <c r="BF285" s="129"/>
      <c r="BG285" s="129"/>
      <c r="BH285" s="129"/>
      <c r="BI285" s="129"/>
      <c r="BJ285" s="129"/>
      <c r="BK285" s="129"/>
      <c r="BL285" s="129"/>
      <c r="BM285" s="129"/>
    </row>
    <row r="286" spans="1:65" s="48" customFormat="1" ht="18.75">
      <c r="A286" s="29"/>
      <c r="B286" s="29"/>
      <c r="C286" s="29"/>
      <c r="D286" s="29"/>
      <c r="E286" s="29"/>
      <c r="F286" s="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33"/>
      <c r="AD286" s="129"/>
      <c r="AE286" s="129"/>
      <c r="AF286" s="129"/>
      <c r="AG286" s="129"/>
      <c r="AH286" s="129"/>
      <c r="AI286" s="129"/>
      <c r="AJ286" s="129"/>
      <c r="AK286" s="129"/>
      <c r="AL286" s="129"/>
      <c r="AM286" s="129"/>
      <c r="AN286" s="129"/>
      <c r="AO286" s="129"/>
      <c r="AP286" s="129"/>
      <c r="AQ286" s="129"/>
      <c r="AR286" s="129"/>
      <c r="AS286" s="129"/>
      <c r="AT286" s="129"/>
      <c r="AU286" s="129"/>
      <c r="AV286" s="129"/>
      <c r="AW286" s="129"/>
      <c r="AX286" s="129"/>
      <c r="AY286" s="129"/>
      <c r="AZ286" s="129"/>
      <c r="BA286" s="129"/>
      <c r="BB286" s="129"/>
      <c r="BC286" s="129"/>
      <c r="BD286" s="129"/>
      <c r="BE286" s="129"/>
      <c r="BF286" s="129"/>
      <c r="BG286" s="129"/>
      <c r="BH286" s="129"/>
      <c r="BI286" s="129"/>
      <c r="BJ286" s="129"/>
      <c r="BK286" s="129"/>
      <c r="BL286" s="129"/>
      <c r="BM286" s="129"/>
    </row>
    <row r="287" spans="1:65" s="48" customFormat="1" ht="18.75">
      <c r="A287" s="29"/>
      <c r="B287" s="29"/>
      <c r="C287" s="29"/>
      <c r="D287" s="29"/>
      <c r="E287" s="29"/>
      <c r="F287" s="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33"/>
      <c r="AD287" s="129"/>
      <c r="AE287" s="129"/>
      <c r="AF287" s="129"/>
      <c r="AG287" s="129"/>
      <c r="AH287" s="129"/>
      <c r="AI287" s="129"/>
      <c r="AJ287" s="129"/>
      <c r="AK287" s="129"/>
      <c r="AL287" s="129"/>
      <c r="AM287" s="129"/>
      <c r="AN287" s="129"/>
      <c r="AO287" s="129"/>
      <c r="AP287" s="129"/>
      <c r="AQ287" s="129"/>
      <c r="AR287" s="129"/>
      <c r="AS287" s="129"/>
      <c r="AT287" s="129"/>
      <c r="AU287" s="129"/>
      <c r="AV287" s="129"/>
      <c r="AW287" s="129"/>
      <c r="AX287" s="129"/>
      <c r="AY287" s="129"/>
      <c r="AZ287" s="129"/>
      <c r="BA287" s="129"/>
      <c r="BB287" s="129"/>
      <c r="BC287" s="129"/>
      <c r="BD287" s="129"/>
      <c r="BE287" s="129"/>
      <c r="BF287" s="129"/>
      <c r="BG287" s="129"/>
      <c r="BH287" s="129"/>
      <c r="BI287" s="129"/>
      <c r="BJ287" s="129"/>
      <c r="BK287" s="129"/>
      <c r="BL287" s="129"/>
      <c r="BM287" s="129"/>
    </row>
    <row r="288" spans="1:65" s="48" customFormat="1" ht="18.75">
      <c r="A288" s="29"/>
      <c r="B288" s="29"/>
      <c r="C288" s="29"/>
      <c r="D288" s="29"/>
      <c r="E288" s="29"/>
      <c r="F288" s="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33"/>
      <c r="AD288" s="129"/>
      <c r="AE288" s="129"/>
      <c r="AF288" s="129"/>
      <c r="AG288" s="129"/>
      <c r="AH288" s="129"/>
      <c r="AI288" s="129"/>
      <c r="AJ288" s="129"/>
      <c r="AK288" s="129"/>
      <c r="AL288" s="129"/>
      <c r="AM288" s="129"/>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c r="BJ288" s="129"/>
      <c r="BK288" s="129"/>
      <c r="BL288" s="129"/>
      <c r="BM288" s="129"/>
    </row>
    <row r="289" spans="1:65" s="48" customFormat="1" ht="18.75">
      <c r="A289" s="29"/>
      <c r="B289" s="29"/>
      <c r="C289" s="29"/>
      <c r="D289" s="29"/>
      <c r="E289" s="29"/>
      <c r="F289" s="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33"/>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29"/>
      <c r="AY289" s="129"/>
      <c r="AZ289" s="129"/>
      <c r="BA289" s="129"/>
      <c r="BB289" s="129"/>
      <c r="BC289" s="129"/>
      <c r="BD289" s="129"/>
      <c r="BE289" s="129"/>
      <c r="BF289" s="129"/>
      <c r="BG289" s="129"/>
      <c r="BH289" s="129"/>
      <c r="BI289" s="129"/>
      <c r="BJ289" s="129"/>
      <c r="BK289" s="129"/>
      <c r="BL289" s="129"/>
      <c r="BM289" s="129"/>
    </row>
    <row r="290" spans="1:65" s="48" customFormat="1" ht="18.75">
      <c r="A290" s="29"/>
      <c r="B290" s="29"/>
      <c r="C290" s="29"/>
      <c r="D290" s="29"/>
      <c r="E290" s="29"/>
      <c r="F290" s="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33"/>
      <c r="AD290" s="129"/>
      <c r="AE290" s="129"/>
      <c r="AF290" s="129"/>
      <c r="AG290" s="129"/>
      <c r="AH290" s="129"/>
      <c r="AI290" s="129"/>
      <c r="AJ290" s="129"/>
      <c r="AK290" s="129"/>
      <c r="AL290" s="129"/>
      <c r="AM290" s="129"/>
      <c r="AN290" s="129"/>
      <c r="AO290" s="129"/>
      <c r="AP290" s="129"/>
      <c r="AQ290" s="129"/>
      <c r="AR290" s="129"/>
      <c r="AS290" s="129"/>
      <c r="AT290" s="129"/>
      <c r="AU290" s="129"/>
      <c r="AV290" s="129"/>
      <c r="AW290" s="129"/>
      <c r="AX290" s="129"/>
      <c r="AY290" s="129"/>
      <c r="AZ290" s="129"/>
      <c r="BA290" s="129"/>
      <c r="BB290" s="129"/>
      <c r="BC290" s="129"/>
      <c r="BD290" s="129"/>
      <c r="BE290" s="129"/>
      <c r="BF290" s="129"/>
      <c r="BG290" s="129"/>
      <c r="BH290" s="129"/>
      <c r="BI290" s="129"/>
      <c r="BJ290" s="129"/>
      <c r="BK290" s="129"/>
      <c r="BL290" s="129"/>
      <c r="BM290" s="129"/>
    </row>
    <row r="291" spans="1:65" s="48" customFormat="1" ht="18.75">
      <c r="A291" s="29"/>
      <c r="B291" s="29"/>
      <c r="C291" s="29"/>
      <c r="D291" s="29"/>
      <c r="E291" s="29"/>
      <c r="F291" s="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33"/>
      <c r="AD291" s="129"/>
      <c r="AE291" s="129"/>
      <c r="AF291" s="129"/>
      <c r="AG291" s="129"/>
      <c r="AH291" s="129"/>
      <c r="AI291" s="129"/>
      <c r="AJ291" s="129"/>
      <c r="AK291" s="129"/>
      <c r="AL291" s="129"/>
      <c r="AM291" s="129"/>
      <c r="AN291" s="129"/>
      <c r="AO291" s="129"/>
      <c r="AP291" s="129"/>
      <c r="AQ291" s="129"/>
      <c r="AR291" s="129"/>
      <c r="AS291" s="129"/>
      <c r="AT291" s="129"/>
      <c r="AU291" s="129"/>
      <c r="AV291" s="129"/>
      <c r="AW291" s="129"/>
      <c r="AX291" s="129"/>
      <c r="AY291" s="129"/>
      <c r="AZ291" s="129"/>
      <c r="BA291" s="129"/>
      <c r="BB291" s="129"/>
      <c r="BC291" s="129"/>
      <c r="BD291" s="129"/>
      <c r="BE291" s="129"/>
      <c r="BF291" s="129"/>
      <c r="BG291" s="129"/>
      <c r="BH291" s="129"/>
      <c r="BI291" s="129"/>
      <c r="BJ291" s="129"/>
      <c r="BK291" s="129"/>
      <c r="BL291" s="129"/>
      <c r="BM291" s="129"/>
    </row>
    <row r="292" spans="1:65" s="48" customFormat="1" ht="18.75">
      <c r="A292" s="29"/>
      <c r="B292" s="29"/>
      <c r="C292" s="29"/>
      <c r="D292" s="29"/>
      <c r="E292" s="29"/>
      <c r="F292" s="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33"/>
      <c r="AD292" s="129"/>
      <c r="AE292" s="129"/>
      <c r="AF292" s="129"/>
      <c r="AG292" s="129"/>
      <c r="AH292" s="129"/>
      <c r="AI292" s="129"/>
      <c r="AJ292" s="129"/>
      <c r="AK292" s="129"/>
      <c r="AL292" s="129"/>
      <c r="AM292" s="129"/>
      <c r="AN292" s="129"/>
      <c r="AO292" s="129"/>
      <c r="AP292" s="129"/>
      <c r="AQ292" s="129"/>
      <c r="AR292" s="129"/>
      <c r="AS292" s="129"/>
      <c r="AT292" s="129"/>
      <c r="AU292" s="129"/>
      <c r="AV292" s="129"/>
      <c r="AW292" s="129"/>
      <c r="AX292" s="129"/>
      <c r="AY292" s="129"/>
      <c r="AZ292" s="129"/>
      <c r="BA292" s="129"/>
      <c r="BB292" s="129"/>
      <c r="BC292" s="129"/>
      <c r="BD292" s="129"/>
      <c r="BE292" s="129"/>
      <c r="BF292" s="129"/>
      <c r="BG292" s="129"/>
      <c r="BH292" s="129"/>
      <c r="BI292" s="129"/>
      <c r="BJ292" s="129"/>
      <c r="BK292" s="129"/>
      <c r="BL292" s="129"/>
      <c r="BM292" s="129"/>
    </row>
    <row r="293" spans="1:65" s="48" customFormat="1" ht="18.75">
      <c r="A293" s="29"/>
      <c r="B293" s="29"/>
      <c r="C293" s="29"/>
      <c r="D293" s="29"/>
      <c r="E293" s="29"/>
      <c r="F293" s="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33"/>
      <c r="AD293" s="129"/>
      <c r="AE293" s="129"/>
      <c r="AF293" s="129"/>
      <c r="AG293" s="129"/>
      <c r="AH293" s="129"/>
      <c r="AI293" s="129"/>
      <c r="AJ293" s="129"/>
      <c r="AK293" s="129"/>
      <c r="AL293" s="129"/>
      <c r="AM293" s="129"/>
      <c r="AN293" s="129"/>
      <c r="AO293" s="129"/>
      <c r="AP293" s="129"/>
      <c r="AQ293" s="129"/>
      <c r="AR293" s="129"/>
      <c r="AS293" s="129"/>
      <c r="AT293" s="129"/>
      <c r="AU293" s="129"/>
      <c r="AV293" s="129"/>
      <c r="AW293" s="129"/>
      <c r="AX293" s="129"/>
      <c r="AY293" s="129"/>
      <c r="AZ293" s="129"/>
      <c r="BA293" s="129"/>
      <c r="BB293" s="129"/>
      <c r="BC293" s="129"/>
      <c r="BD293" s="129"/>
      <c r="BE293" s="129"/>
      <c r="BF293" s="129"/>
      <c r="BG293" s="129"/>
      <c r="BH293" s="129"/>
      <c r="BI293" s="129"/>
      <c r="BJ293" s="129"/>
      <c r="BK293" s="129"/>
      <c r="BL293" s="129"/>
      <c r="BM293" s="129"/>
    </row>
    <row r="294" spans="1:65" s="48" customFormat="1" ht="18.75">
      <c r="A294" s="29"/>
      <c r="B294" s="29"/>
      <c r="C294" s="29"/>
      <c r="D294" s="29"/>
      <c r="E294" s="29"/>
      <c r="F294" s="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33"/>
      <c r="AD294" s="129"/>
      <c r="AE294" s="129"/>
      <c r="AF294" s="129"/>
      <c r="AG294" s="129"/>
      <c r="AH294" s="129"/>
      <c r="AI294" s="129"/>
      <c r="AJ294" s="129"/>
      <c r="AK294" s="129"/>
      <c r="AL294" s="129"/>
      <c r="AM294" s="129"/>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c r="BJ294" s="129"/>
      <c r="BK294" s="129"/>
      <c r="BL294" s="129"/>
      <c r="BM294" s="129"/>
    </row>
    <row r="295" spans="1:65" s="48" customFormat="1" ht="18.75">
      <c r="A295" s="29"/>
      <c r="B295" s="29"/>
      <c r="C295" s="29"/>
      <c r="D295" s="29"/>
      <c r="E295" s="29"/>
      <c r="F295" s="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33"/>
      <c r="AD295" s="129"/>
      <c r="AE295" s="129"/>
      <c r="AF295" s="129"/>
      <c r="AG295" s="129"/>
      <c r="AH295" s="129"/>
      <c r="AI295" s="129"/>
      <c r="AJ295" s="129"/>
      <c r="AK295" s="129"/>
      <c r="AL295" s="129"/>
      <c r="AM295" s="129"/>
      <c r="AN295" s="129"/>
      <c r="AO295" s="129"/>
      <c r="AP295" s="129"/>
      <c r="AQ295" s="129"/>
      <c r="AR295" s="129"/>
      <c r="AS295" s="129"/>
      <c r="AT295" s="129"/>
      <c r="AU295" s="129"/>
      <c r="AV295" s="129"/>
      <c r="AW295" s="129"/>
      <c r="AX295" s="129"/>
      <c r="AY295" s="129"/>
      <c r="AZ295" s="129"/>
      <c r="BA295" s="129"/>
      <c r="BB295" s="129"/>
      <c r="BC295" s="129"/>
      <c r="BD295" s="129"/>
      <c r="BE295" s="129"/>
      <c r="BF295" s="129"/>
      <c r="BG295" s="129"/>
      <c r="BH295" s="129"/>
      <c r="BI295" s="129"/>
      <c r="BJ295" s="129"/>
      <c r="BK295" s="129"/>
      <c r="BL295" s="129"/>
      <c r="BM295" s="129"/>
    </row>
    <row r="296" spans="1:65" s="48" customFormat="1" ht="18.75">
      <c r="A296" s="29"/>
      <c r="B296" s="29"/>
      <c r="C296" s="29"/>
      <c r="D296" s="29"/>
      <c r="E296" s="29"/>
      <c r="F296" s="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33"/>
      <c r="AD296" s="129"/>
      <c r="AE296" s="129"/>
      <c r="AF296" s="129"/>
      <c r="AG296" s="129"/>
      <c r="AH296" s="129"/>
      <c r="AI296" s="129"/>
      <c r="AJ296" s="129"/>
      <c r="AK296" s="129"/>
      <c r="AL296" s="129"/>
      <c r="AM296" s="129"/>
      <c r="AN296" s="129"/>
      <c r="AO296" s="129"/>
      <c r="AP296" s="129"/>
      <c r="AQ296" s="129"/>
      <c r="AR296" s="129"/>
      <c r="AS296" s="129"/>
      <c r="AT296" s="129"/>
      <c r="AU296" s="129"/>
      <c r="AV296" s="129"/>
      <c r="AW296" s="129"/>
      <c r="AX296" s="129"/>
      <c r="AY296" s="129"/>
      <c r="AZ296" s="129"/>
      <c r="BA296" s="129"/>
      <c r="BB296" s="129"/>
      <c r="BC296" s="129"/>
      <c r="BD296" s="129"/>
      <c r="BE296" s="129"/>
      <c r="BF296" s="129"/>
      <c r="BG296" s="129"/>
      <c r="BH296" s="129"/>
      <c r="BI296" s="129"/>
      <c r="BJ296" s="129"/>
      <c r="BK296" s="129"/>
      <c r="BL296" s="129"/>
      <c r="BM296" s="129"/>
    </row>
    <row r="297" spans="1:65" s="48" customFormat="1" ht="18.75">
      <c r="A297" s="29"/>
      <c r="B297" s="29"/>
      <c r="C297" s="29"/>
      <c r="D297" s="29"/>
      <c r="E297" s="29"/>
      <c r="F297" s="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33"/>
      <c r="AD297" s="129"/>
      <c r="AE297" s="129"/>
      <c r="AF297" s="129"/>
      <c r="AG297" s="129"/>
      <c r="AH297" s="129"/>
      <c r="AI297" s="129"/>
      <c r="AJ297" s="129"/>
      <c r="AK297" s="129"/>
      <c r="AL297" s="129"/>
      <c r="AM297" s="129"/>
      <c r="AN297" s="129"/>
      <c r="AO297" s="129"/>
      <c r="AP297" s="129"/>
      <c r="AQ297" s="129"/>
      <c r="AR297" s="129"/>
      <c r="AS297" s="129"/>
      <c r="AT297" s="129"/>
      <c r="AU297" s="129"/>
      <c r="AV297" s="129"/>
      <c r="AW297" s="129"/>
      <c r="AX297" s="129"/>
      <c r="AY297" s="129"/>
      <c r="AZ297" s="129"/>
      <c r="BA297" s="129"/>
      <c r="BB297" s="129"/>
      <c r="BC297" s="129"/>
      <c r="BD297" s="129"/>
      <c r="BE297" s="129"/>
      <c r="BF297" s="129"/>
      <c r="BG297" s="129"/>
      <c r="BH297" s="129"/>
      <c r="BI297" s="129"/>
      <c r="BJ297" s="129"/>
      <c r="BK297" s="129"/>
      <c r="BL297" s="129"/>
      <c r="BM297" s="129"/>
    </row>
    <row r="298" spans="1:65" s="48" customFormat="1" ht="18.75">
      <c r="A298" s="29"/>
      <c r="B298" s="29"/>
      <c r="C298" s="29"/>
      <c r="D298" s="29"/>
      <c r="E298" s="29"/>
      <c r="F298" s="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33"/>
      <c r="AD298" s="129"/>
      <c r="AE298" s="129"/>
      <c r="AF298" s="129"/>
      <c r="AG298" s="129"/>
      <c r="AH298" s="129"/>
      <c r="AI298" s="129"/>
      <c r="AJ298" s="129"/>
      <c r="AK298" s="129"/>
      <c r="AL298" s="129"/>
      <c r="AM298" s="129"/>
      <c r="AN298" s="129"/>
      <c r="AO298" s="129"/>
      <c r="AP298" s="129"/>
      <c r="AQ298" s="129"/>
      <c r="AR298" s="129"/>
      <c r="AS298" s="129"/>
      <c r="AT298" s="129"/>
      <c r="AU298" s="129"/>
      <c r="AV298" s="129"/>
      <c r="AW298" s="129"/>
      <c r="AX298" s="129"/>
      <c r="AY298" s="129"/>
      <c r="AZ298" s="129"/>
      <c r="BA298" s="129"/>
      <c r="BB298" s="129"/>
      <c r="BC298" s="129"/>
      <c r="BD298" s="129"/>
      <c r="BE298" s="129"/>
      <c r="BF298" s="129"/>
      <c r="BG298" s="129"/>
      <c r="BH298" s="129"/>
      <c r="BI298" s="129"/>
      <c r="BJ298" s="129"/>
      <c r="BK298" s="129"/>
      <c r="BL298" s="129"/>
      <c r="BM298" s="129"/>
    </row>
    <row r="299" spans="1:65" s="48" customFormat="1" ht="18.75">
      <c r="A299" s="29"/>
      <c r="B299" s="29"/>
      <c r="C299" s="29"/>
      <c r="D299" s="29"/>
      <c r="E299" s="29"/>
      <c r="F299" s="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33"/>
      <c r="AD299" s="129"/>
      <c r="AE299" s="129"/>
      <c r="AF299" s="129"/>
      <c r="AG299" s="129"/>
      <c r="AH299" s="129"/>
      <c r="AI299" s="129"/>
      <c r="AJ299" s="129"/>
      <c r="AK299" s="129"/>
      <c r="AL299" s="129"/>
      <c r="AM299" s="129"/>
      <c r="AN299" s="129"/>
      <c r="AO299" s="129"/>
      <c r="AP299" s="129"/>
      <c r="AQ299" s="129"/>
      <c r="AR299" s="129"/>
      <c r="AS299" s="129"/>
      <c r="AT299" s="129"/>
      <c r="AU299" s="129"/>
      <c r="AV299" s="129"/>
      <c r="AW299" s="129"/>
      <c r="AX299" s="129"/>
      <c r="AY299" s="129"/>
      <c r="AZ299" s="129"/>
      <c r="BA299" s="129"/>
      <c r="BB299" s="129"/>
      <c r="BC299" s="129"/>
      <c r="BD299" s="129"/>
      <c r="BE299" s="129"/>
      <c r="BF299" s="129"/>
      <c r="BG299" s="129"/>
      <c r="BH299" s="129"/>
      <c r="BI299" s="129"/>
      <c r="BJ299" s="129"/>
      <c r="BK299" s="129"/>
      <c r="BL299" s="129"/>
      <c r="BM299" s="129"/>
    </row>
    <row r="300" spans="1:65" s="48" customFormat="1" ht="18.75">
      <c r="A300" s="29"/>
      <c r="B300" s="29"/>
      <c r="C300" s="29"/>
      <c r="D300" s="29"/>
      <c r="E300" s="29"/>
      <c r="F300" s="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33"/>
      <c r="AD300" s="129"/>
      <c r="AE300" s="129"/>
      <c r="AF300" s="129"/>
      <c r="AG300" s="129"/>
      <c r="AH300" s="129"/>
      <c r="AI300" s="129"/>
      <c r="AJ300" s="129"/>
      <c r="AK300" s="129"/>
      <c r="AL300" s="129"/>
      <c r="AM300" s="129"/>
      <c r="AN300" s="129"/>
      <c r="AO300" s="129"/>
      <c r="AP300" s="129"/>
      <c r="AQ300" s="129"/>
      <c r="AR300" s="129"/>
      <c r="AS300" s="129"/>
      <c r="AT300" s="129"/>
      <c r="AU300" s="129"/>
      <c r="AV300" s="129"/>
      <c r="AW300" s="129"/>
      <c r="AX300" s="129"/>
      <c r="AY300" s="129"/>
      <c r="AZ300" s="129"/>
      <c r="BA300" s="129"/>
      <c r="BB300" s="129"/>
      <c r="BC300" s="129"/>
      <c r="BD300" s="129"/>
      <c r="BE300" s="129"/>
      <c r="BF300" s="129"/>
      <c r="BG300" s="129"/>
      <c r="BH300" s="129"/>
      <c r="BI300" s="129"/>
      <c r="BJ300" s="129"/>
      <c r="BK300" s="129"/>
      <c r="BL300" s="129"/>
      <c r="BM300" s="129"/>
    </row>
    <row r="301" spans="1:65" s="48" customFormat="1" ht="18.75">
      <c r="A301" s="29"/>
      <c r="B301" s="29"/>
      <c r="C301" s="29"/>
      <c r="D301" s="29"/>
      <c r="E301" s="29"/>
      <c r="F301" s="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33"/>
      <c r="AD301" s="129"/>
      <c r="AE301" s="129"/>
      <c r="AF301" s="129"/>
      <c r="AG301" s="129"/>
      <c r="AH301" s="129"/>
      <c r="AI301" s="129"/>
      <c r="AJ301" s="129"/>
      <c r="AK301" s="129"/>
      <c r="AL301" s="129"/>
      <c r="AM301" s="129"/>
      <c r="AN301" s="129"/>
      <c r="AO301" s="129"/>
      <c r="AP301" s="129"/>
      <c r="AQ301" s="129"/>
      <c r="AR301" s="129"/>
      <c r="AS301" s="129"/>
      <c r="AT301" s="129"/>
      <c r="AU301" s="129"/>
      <c r="AV301" s="129"/>
      <c r="AW301" s="129"/>
      <c r="AX301" s="129"/>
      <c r="AY301" s="129"/>
      <c r="AZ301" s="129"/>
      <c r="BA301" s="129"/>
      <c r="BB301" s="129"/>
      <c r="BC301" s="129"/>
      <c r="BD301" s="129"/>
      <c r="BE301" s="129"/>
      <c r="BF301" s="129"/>
      <c r="BG301" s="129"/>
      <c r="BH301" s="129"/>
      <c r="BI301" s="129"/>
      <c r="BJ301" s="129"/>
      <c r="BK301" s="129"/>
      <c r="BL301" s="129"/>
      <c r="BM301" s="129"/>
    </row>
    <row r="302" spans="1:65" s="48" customFormat="1" ht="18.75">
      <c r="A302" s="29"/>
      <c r="B302" s="29"/>
      <c r="C302" s="29"/>
      <c r="D302" s="29"/>
      <c r="E302" s="29"/>
      <c r="F302" s="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33"/>
      <c r="AD302" s="129"/>
      <c r="AE302" s="129"/>
      <c r="AF302" s="129"/>
      <c r="AG302" s="129"/>
      <c r="AH302" s="129"/>
      <c r="AI302" s="129"/>
      <c r="AJ302" s="129"/>
      <c r="AK302" s="129"/>
      <c r="AL302" s="129"/>
      <c r="AM302" s="129"/>
      <c r="AN302" s="129"/>
      <c r="AO302" s="129"/>
      <c r="AP302" s="129"/>
      <c r="AQ302" s="129"/>
      <c r="AR302" s="129"/>
      <c r="AS302" s="129"/>
      <c r="AT302" s="129"/>
      <c r="AU302" s="129"/>
      <c r="AV302" s="129"/>
      <c r="AW302" s="129"/>
      <c r="AX302" s="129"/>
      <c r="AY302" s="129"/>
      <c r="AZ302" s="129"/>
      <c r="BA302" s="129"/>
      <c r="BB302" s="129"/>
      <c r="BC302" s="129"/>
      <c r="BD302" s="129"/>
      <c r="BE302" s="129"/>
      <c r="BF302" s="129"/>
      <c r="BG302" s="129"/>
      <c r="BH302" s="129"/>
      <c r="BI302" s="129"/>
      <c r="BJ302" s="129"/>
      <c r="BK302" s="129"/>
      <c r="BL302" s="129"/>
      <c r="BM302" s="129"/>
    </row>
    <row r="303" spans="1:65" s="48" customFormat="1" ht="18.75">
      <c r="A303" s="29"/>
      <c r="B303" s="29"/>
      <c r="C303" s="29"/>
      <c r="D303" s="29"/>
      <c r="E303" s="29"/>
      <c r="F303" s="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33"/>
      <c r="AD303" s="129"/>
      <c r="AE303" s="129"/>
      <c r="AF303" s="129"/>
      <c r="AG303" s="129"/>
      <c r="AH303" s="129"/>
      <c r="AI303" s="129"/>
      <c r="AJ303" s="129"/>
      <c r="AK303" s="129"/>
      <c r="AL303" s="129"/>
      <c r="AM303" s="129"/>
      <c r="AN303" s="129"/>
      <c r="AO303" s="129"/>
      <c r="AP303" s="129"/>
      <c r="AQ303" s="129"/>
      <c r="AR303" s="129"/>
      <c r="AS303" s="129"/>
      <c r="AT303" s="129"/>
      <c r="AU303" s="129"/>
      <c r="AV303" s="129"/>
      <c r="AW303" s="129"/>
      <c r="AX303" s="129"/>
      <c r="AY303" s="129"/>
      <c r="AZ303" s="129"/>
      <c r="BA303" s="129"/>
      <c r="BB303" s="129"/>
      <c r="BC303" s="129"/>
      <c r="BD303" s="129"/>
      <c r="BE303" s="129"/>
      <c r="BF303" s="129"/>
      <c r="BG303" s="129"/>
      <c r="BH303" s="129"/>
      <c r="BI303" s="129"/>
      <c r="BJ303" s="129"/>
      <c r="BK303" s="129"/>
      <c r="BL303" s="129"/>
      <c r="BM303" s="129"/>
    </row>
    <row r="304" spans="1:65" s="48" customFormat="1" ht="18.75">
      <c r="A304" s="29"/>
      <c r="B304" s="29"/>
      <c r="C304" s="29"/>
      <c r="D304" s="29"/>
      <c r="E304" s="29"/>
      <c r="F304" s="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33"/>
      <c r="AD304" s="129"/>
      <c r="AE304" s="129"/>
      <c r="AF304" s="129"/>
      <c r="AG304" s="129"/>
      <c r="AH304" s="129"/>
      <c r="AI304" s="129"/>
      <c r="AJ304" s="129"/>
      <c r="AK304" s="129"/>
      <c r="AL304" s="129"/>
      <c r="AM304" s="129"/>
      <c r="AN304" s="129"/>
      <c r="AO304" s="129"/>
      <c r="AP304" s="129"/>
      <c r="AQ304" s="129"/>
      <c r="AR304" s="129"/>
      <c r="AS304" s="129"/>
      <c r="AT304" s="129"/>
      <c r="AU304" s="129"/>
      <c r="AV304" s="129"/>
      <c r="AW304" s="129"/>
      <c r="AX304" s="129"/>
      <c r="AY304" s="129"/>
      <c r="AZ304" s="129"/>
      <c r="BA304" s="129"/>
      <c r="BB304" s="129"/>
      <c r="BC304" s="129"/>
      <c r="BD304" s="129"/>
      <c r="BE304" s="129"/>
      <c r="BF304" s="129"/>
      <c r="BG304" s="129"/>
      <c r="BH304" s="129"/>
      <c r="BI304" s="129"/>
      <c r="BJ304" s="129"/>
      <c r="BK304" s="129"/>
      <c r="BL304" s="129"/>
      <c r="BM304" s="129"/>
    </row>
    <row r="305" spans="1:65" s="48" customFormat="1" ht="18.75">
      <c r="A305" s="29"/>
      <c r="B305" s="29"/>
      <c r="C305" s="29"/>
      <c r="D305" s="29"/>
      <c r="E305" s="29"/>
      <c r="F305" s="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33"/>
      <c r="AD305" s="129"/>
      <c r="AE305" s="129"/>
      <c r="AF305" s="129"/>
      <c r="AG305" s="129"/>
      <c r="AH305" s="129"/>
      <c r="AI305" s="129"/>
      <c r="AJ305" s="129"/>
      <c r="AK305" s="129"/>
      <c r="AL305" s="129"/>
      <c r="AM305" s="129"/>
      <c r="AN305" s="129"/>
      <c r="AO305" s="129"/>
      <c r="AP305" s="129"/>
      <c r="AQ305" s="129"/>
      <c r="AR305" s="129"/>
      <c r="AS305" s="129"/>
      <c r="AT305" s="129"/>
      <c r="AU305" s="129"/>
      <c r="AV305" s="129"/>
      <c r="AW305" s="129"/>
      <c r="AX305" s="129"/>
      <c r="AY305" s="129"/>
      <c r="AZ305" s="129"/>
      <c r="BA305" s="129"/>
      <c r="BB305" s="129"/>
      <c r="BC305" s="129"/>
      <c r="BD305" s="129"/>
      <c r="BE305" s="129"/>
      <c r="BF305" s="129"/>
      <c r="BG305" s="129"/>
      <c r="BH305" s="129"/>
      <c r="BI305" s="129"/>
      <c r="BJ305" s="129"/>
      <c r="BK305" s="129"/>
      <c r="BL305" s="129"/>
      <c r="BM305" s="129"/>
    </row>
    <row r="306" spans="1:65" s="48" customFormat="1" ht="18.75">
      <c r="A306" s="29"/>
      <c r="B306" s="29"/>
      <c r="C306" s="29"/>
      <c r="D306" s="29"/>
      <c r="E306" s="29"/>
      <c r="F306" s="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33"/>
      <c r="AD306" s="129"/>
      <c r="AE306" s="129"/>
      <c r="AF306" s="129"/>
      <c r="AG306" s="129"/>
      <c r="AH306" s="129"/>
      <c r="AI306" s="129"/>
      <c r="AJ306" s="129"/>
      <c r="AK306" s="129"/>
      <c r="AL306" s="129"/>
      <c r="AM306" s="129"/>
      <c r="AN306" s="129"/>
      <c r="AO306" s="129"/>
      <c r="AP306" s="129"/>
      <c r="AQ306" s="129"/>
      <c r="AR306" s="129"/>
      <c r="AS306" s="129"/>
      <c r="AT306" s="129"/>
      <c r="AU306" s="129"/>
      <c r="AV306" s="129"/>
      <c r="AW306" s="129"/>
      <c r="AX306" s="129"/>
      <c r="AY306" s="129"/>
      <c r="AZ306" s="129"/>
      <c r="BA306" s="129"/>
      <c r="BB306" s="129"/>
      <c r="BC306" s="129"/>
      <c r="BD306" s="129"/>
      <c r="BE306" s="129"/>
      <c r="BF306" s="129"/>
      <c r="BG306" s="129"/>
      <c r="BH306" s="129"/>
      <c r="BI306" s="129"/>
      <c r="BJ306" s="129"/>
      <c r="BK306" s="129"/>
      <c r="BL306" s="129"/>
      <c r="BM306" s="129"/>
    </row>
    <row r="307" spans="1:65" s="48" customFormat="1" ht="18.75">
      <c r="A307" s="29"/>
      <c r="B307" s="29"/>
      <c r="C307" s="29"/>
      <c r="D307" s="29"/>
      <c r="E307" s="29"/>
      <c r="F307" s="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33"/>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29"/>
      <c r="AY307" s="129"/>
      <c r="AZ307" s="129"/>
      <c r="BA307" s="129"/>
      <c r="BB307" s="129"/>
      <c r="BC307" s="129"/>
      <c r="BD307" s="129"/>
      <c r="BE307" s="129"/>
      <c r="BF307" s="129"/>
      <c r="BG307" s="129"/>
      <c r="BH307" s="129"/>
      <c r="BI307" s="129"/>
      <c r="BJ307" s="129"/>
      <c r="BK307" s="129"/>
      <c r="BL307" s="129"/>
      <c r="BM307" s="129"/>
    </row>
    <row r="308" spans="1:65" s="48" customFormat="1" ht="18.75">
      <c r="A308" s="29"/>
      <c r="B308" s="29"/>
      <c r="C308" s="29"/>
      <c r="D308" s="29"/>
      <c r="E308" s="29"/>
      <c r="F308" s="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33"/>
      <c r="AD308" s="129"/>
      <c r="AE308" s="129"/>
      <c r="AF308" s="129"/>
      <c r="AG308" s="129"/>
      <c r="AH308" s="129"/>
      <c r="AI308" s="129"/>
      <c r="AJ308" s="129"/>
      <c r="AK308" s="129"/>
      <c r="AL308" s="129"/>
      <c r="AM308" s="129"/>
      <c r="AN308" s="129"/>
      <c r="AO308" s="129"/>
      <c r="AP308" s="129"/>
      <c r="AQ308" s="129"/>
      <c r="AR308" s="129"/>
      <c r="AS308" s="129"/>
      <c r="AT308" s="129"/>
      <c r="AU308" s="129"/>
      <c r="AV308" s="129"/>
      <c r="AW308" s="129"/>
      <c r="AX308" s="129"/>
      <c r="AY308" s="129"/>
      <c r="AZ308" s="129"/>
      <c r="BA308" s="129"/>
      <c r="BB308" s="129"/>
      <c r="BC308" s="129"/>
      <c r="BD308" s="129"/>
      <c r="BE308" s="129"/>
      <c r="BF308" s="129"/>
      <c r="BG308" s="129"/>
      <c r="BH308" s="129"/>
      <c r="BI308" s="129"/>
      <c r="BJ308" s="129"/>
      <c r="BK308" s="129"/>
      <c r="BL308" s="129"/>
      <c r="BM308" s="129"/>
    </row>
    <row r="309" spans="1:65" s="48" customFormat="1" ht="18.75">
      <c r="A309" s="29"/>
      <c r="B309" s="29"/>
      <c r="C309" s="29"/>
      <c r="D309" s="29"/>
      <c r="E309" s="29"/>
      <c r="F309" s="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33"/>
      <c r="AD309" s="129"/>
      <c r="AE309" s="129"/>
      <c r="AF309" s="129"/>
      <c r="AG309" s="129"/>
      <c r="AH309" s="129"/>
      <c r="AI309" s="129"/>
      <c r="AJ309" s="129"/>
      <c r="AK309" s="129"/>
      <c r="AL309" s="129"/>
      <c r="AM309" s="129"/>
      <c r="AN309" s="129"/>
      <c r="AO309" s="129"/>
      <c r="AP309" s="129"/>
      <c r="AQ309" s="129"/>
      <c r="AR309" s="129"/>
      <c r="AS309" s="129"/>
      <c r="AT309" s="129"/>
      <c r="AU309" s="129"/>
      <c r="AV309" s="129"/>
      <c r="AW309" s="129"/>
      <c r="AX309" s="129"/>
      <c r="AY309" s="129"/>
      <c r="AZ309" s="129"/>
      <c r="BA309" s="129"/>
      <c r="BB309" s="129"/>
      <c r="BC309" s="129"/>
      <c r="BD309" s="129"/>
      <c r="BE309" s="129"/>
      <c r="BF309" s="129"/>
      <c r="BG309" s="129"/>
      <c r="BH309" s="129"/>
      <c r="BI309" s="129"/>
      <c r="BJ309" s="129"/>
      <c r="BK309" s="129"/>
      <c r="BL309" s="129"/>
      <c r="BM309" s="129"/>
    </row>
    <row r="310" spans="1:65" s="48" customFormat="1" ht="18.75">
      <c r="A310" s="29"/>
      <c r="B310" s="29"/>
      <c r="C310" s="29"/>
      <c r="D310" s="29"/>
      <c r="E310" s="29"/>
      <c r="F310" s="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33"/>
      <c r="AD310" s="129"/>
      <c r="AE310" s="129"/>
      <c r="AF310" s="129"/>
      <c r="AG310" s="129"/>
      <c r="AH310" s="129"/>
      <c r="AI310" s="129"/>
      <c r="AJ310" s="129"/>
      <c r="AK310" s="129"/>
      <c r="AL310" s="129"/>
      <c r="AM310" s="129"/>
      <c r="AN310" s="129"/>
      <c r="AO310" s="129"/>
      <c r="AP310" s="129"/>
      <c r="AQ310" s="129"/>
      <c r="AR310" s="129"/>
      <c r="AS310" s="129"/>
      <c r="AT310" s="129"/>
      <c r="AU310" s="129"/>
      <c r="AV310" s="129"/>
      <c r="AW310" s="129"/>
      <c r="AX310" s="129"/>
      <c r="AY310" s="129"/>
      <c r="AZ310" s="129"/>
      <c r="BA310" s="129"/>
      <c r="BB310" s="129"/>
      <c r="BC310" s="129"/>
      <c r="BD310" s="129"/>
      <c r="BE310" s="129"/>
      <c r="BF310" s="129"/>
      <c r="BG310" s="129"/>
      <c r="BH310" s="129"/>
      <c r="BI310" s="129"/>
      <c r="BJ310" s="129"/>
      <c r="BK310" s="129"/>
      <c r="BL310" s="129"/>
      <c r="BM310" s="129"/>
    </row>
    <row r="311" spans="1:65" s="48" customFormat="1" ht="18.75">
      <c r="A311" s="29"/>
      <c r="B311" s="29"/>
      <c r="C311" s="29"/>
      <c r="D311" s="29"/>
      <c r="E311" s="29"/>
      <c r="F311" s="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33"/>
      <c r="AD311" s="129"/>
      <c r="AE311" s="129"/>
      <c r="AF311" s="129"/>
      <c r="AG311" s="129"/>
      <c r="AH311" s="129"/>
      <c r="AI311" s="129"/>
      <c r="AJ311" s="129"/>
      <c r="AK311" s="129"/>
      <c r="AL311" s="129"/>
      <c r="AM311" s="129"/>
      <c r="AN311" s="129"/>
      <c r="AO311" s="129"/>
      <c r="AP311" s="129"/>
      <c r="AQ311" s="129"/>
      <c r="AR311" s="129"/>
      <c r="AS311" s="129"/>
      <c r="AT311" s="129"/>
      <c r="AU311" s="129"/>
      <c r="AV311" s="129"/>
      <c r="AW311" s="129"/>
      <c r="AX311" s="129"/>
      <c r="AY311" s="129"/>
      <c r="AZ311" s="129"/>
      <c r="BA311" s="129"/>
      <c r="BB311" s="129"/>
      <c r="BC311" s="129"/>
      <c r="BD311" s="129"/>
      <c r="BE311" s="129"/>
      <c r="BF311" s="129"/>
      <c r="BG311" s="129"/>
      <c r="BH311" s="129"/>
      <c r="BI311" s="129"/>
      <c r="BJ311" s="129"/>
      <c r="BK311" s="129"/>
      <c r="BL311" s="129"/>
      <c r="BM311" s="129"/>
    </row>
    <row r="312" spans="1:65" s="48" customFormat="1" ht="18.75">
      <c r="A312" s="29"/>
      <c r="B312" s="29"/>
      <c r="C312" s="29"/>
      <c r="D312" s="29"/>
      <c r="E312" s="29"/>
      <c r="F312" s="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33"/>
      <c r="AD312" s="129"/>
      <c r="AE312" s="129"/>
      <c r="AF312" s="129"/>
      <c r="AG312" s="129"/>
      <c r="AH312" s="129"/>
      <c r="AI312" s="129"/>
      <c r="AJ312" s="129"/>
      <c r="AK312" s="129"/>
      <c r="AL312" s="129"/>
      <c r="AM312" s="129"/>
      <c r="AN312" s="129"/>
      <c r="AO312" s="129"/>
      <c r="AP312" s="129"/>
      <c r="AQ312" s="129"/>
      <c r="AR312" s="129"/>
      <c r="AS312" s="129"/>
      <c r="AT312" s="129"/>
      <c r="AU312" s="129"/>
      <c r="AV312" s="129"/>
      <c r="AW312" s="129"/>
      <c r="AX312" s="129"/>
      <c r="AY312" s="129"/>
      <c r="AZ312" s="129"/>
      <c r="BA312" s="129"/>
      <c r="BB312" s="129"/>
      <c r="BC312" s="129"/>
      <c r="BD312" s="129"/>
      <c r="BE312" s="129"/>
      <c r="BF312" s="129"/>
      <c r="BG312" s="129"/>
      <c r="BH312" s="129"/>
      <c r="BI312" s="129"/>
      <c r="BJ312" s="129"/>
      <c r="BK312" s="129"/>
      <c r="BL312" s="129"/>
      <c r="BM312" s="129"/>
    </row>
    <row r="313" spans="1:65" s="48" customFormat="1" ht="18.75">
      <c r="A313" s="29"/>
      <c r="B313" s="29"/>
      <c r="C313" s="29"/>
      <c r="D313" s="29"/>
      <c r="E313" s="29"/>
      <c r="F313" s="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33"/>
      <c r="AD313" s="129"/>
      <c r="AE313" s="129"/>
      <c r="AF313" s="129"/>
      <c r="AG313" s="129"/>
      <c r="AH313" s="129"/>
      <c r="AI313" s="129"/>
      <c r="AJ313" s="129"/>
      <c r="AK313" s="129"/>
      <c r="AL313" s="129"/>
      <c r="AM313" s="129"/>
      <c r="AN313" s="129"/>
      <c r="AO313" s="129"/>
      <c r="AP313" s="129"/>
      <c r="AQ313" s="129"/>
      <c r="AR313" s="129"/>
      <c r="AS313" s="129"/>
      <c r="AT313" s="129"/>
      <c r="AU313" s="129"/>
      <c r="AV313" s="129"/>
      <c r="AW313" s="129"/>
      <c r="AX313" s="129"/>
      <c r="AY313" s="129"/>
      <c r="AZ313" s="129"/>
      <c r="BA313" s="129"/>
      <c r="BB313" s="129"/>
      <c r="BC313" s="129"/>
      <c r="BD313" s="129"/>
      <c r="BE313" s="129"/>
      <c r="BF313" s="129"/>
      <c r="BG313" s="129"/>
      <c r="BH313" s="129"/>
      <c r="BI313" s="129"/>
      <c r="BJ313" s="129"/>
      <c r="BK313" s="129"/>
      <c r="BL313" s="129"/>
      <c r="BM313" s="129"/>
    </row>
    <row r="314" spans="1:65" s="48" customFormat="1" ht="18.75">
      <c r="A314" s="29"/>
      <c r="B314" s="29"/>
      <c r="C314" s="29"/>
      <c r="D314" s="29"/>
      <c r="E314" s="29"/>
      <c r="F314" s="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33"/>
      <c r="AD314" s="129"/>
      <c r="AE314" s="129"/>
      <c r="AF314" s="129"/>
      <c r="AG314" s="129"/>
      <c r="AH314" s="129"/>
      <c r="AI314" s="129"/>
      <c r="AJ314" s="129"/>
      <c r="AK314" s="129"/>
      <c r="AL314" s="129"/>
      <c r="AM314" s="129"/>
      <c r="AN314" s="129"/>
      <c r="AO314" s="129"/>
      <c r="AP314" s="129"/>
      <c r="AQ314" s="129"/>
      <c r="AR314" s="129"/>
      <c r="AS314" s="129"/>
      <c r="AT314" s="129"/>
      <c r="AU314" s="129"/>
      <c r="AV314" s="129"/>
      <c r="AW314" s="129"/>
      <c r="AX314" s="129"/>
      <c r="AY314" s="129"/>
      <c r="AZ314" s="129"/>
      <c r="BA314" s="129"/>
      <c r="BB314" s="129"/>
      <c r="BC314" s="129"/>
      <c r="BD314" s="129"/>
      <c r="BE314" s="129"/>
      <c r="BF314" s="129"/>
      <c r="BG314" s="129"/>
      <c r="BH314" s="129"/>
      <c r="BI314" s="129"/>
      <c r="BJ314" s="129"/>
      <c r="BK314" s="129"/>
      <c r="BL314" s="129"/>
      <c r="BM314" s="129"/>
    </row>
    <row r="315" spans="1:65" s="48" customFormat="1" ht="18.75">
      <c r="A315" s="29"/>
      <c r="B315" s="29"/>
      <c r="C315" s="29"/>
      <c r="D315" s="29"/>
      <c r="E315" s="29"/>
      <c r="F315" s="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33"/>
      <c r="AD315" s="129"/>
      <c r="AE315" s="129"/>
      <c r="AF315" s="129"/>
      <c r="AG315" s="129"/>
      <c r="AH315" s="129"/>
      <c r="AI315" s="129"/>
      <c r="AJ315" s="129"/>
      <c r="AK315" s="129"/>
      <c r="AL315" s="129"/>
      <c r="AM315" s="129"/>
      <c r="AN315" s="129"/>
      <c r="AO315" s="129"/>
      <c r="AP315" s="129"/>
      <c r="AQ315" s="129"/>
      <c r="AR315" s="129"/>
      <c r="AS315" s="129"/>
      <c r="AT315" s="129"/>
      <c r="AU315" s="129"/>
      <c r="AV315" s="129"/>
      <c r="AW315" s="129"/>
      <c r="AX315" s="129"/>
      <c r="AY315" s="129"/>
      <c r="AZ315" s="129"/>
      <c r="BA315" s="129"/>
      <c r="BB315" s="129"/>
      <c r="BC315" s="129"/>
      <c r="BD315" s="129"/>
      <c r="BE315" s="129"/>
      <c r="BF315" s="129"/>
      <c r="BG315" s="129"/>
      <c r="BH315" s="129"/>
      <c r="BI315" s="129"/>
      <c r="BJ315" s="129"/>
      <c r="BK315" s="129"/>
      <c r="BL315" s="129"/>
      <c r="BM315" s="129"/>
    </row>
    <row r="316" spans="1:65" s="48" customFormat="1" ht="18.75">
      <c r="A316" s="29"/>
      <c r="B316" s="29"/>
      <c r="C316" s="29"/>
      <c r="D316" s="29"/>
      <c r="E316" s="29"/>
      <c r="F316" s="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33"/>
      <c r="AD316" s="129"/>
      <c r="AE316" s="129"/>
      <c r="AF316" s="129"/>
      <c r="AG316" s="129"/>
      <c r="AH316" s="129"/>
      <c r="AI316" s="129"/>
      <c r="AJ316" s="129"/>
      <c r="AK316" s="129"/>
      <c r="AL316" s="129"/>
      <c r="AM316" s="129"/>
      <c r="AN316" s="129"/>
      <c r="AO316" s="129"/>
      <c r="AP316" s="129"/>
      <c r="AQ316" s="129"/>
      <c r="AR316" s="129"/>
      <c r="AS316" s="129"/>
      <c r="AT316" s="129"/>
      <c r="AU316" s="129"/>
      <c r="AV316" s="129"/>
      <c r="AW316" s="129"/>
      <c r="AX316" s="129"/>
      <c r="AY316" s="129"/>
      <c r="AZ316" s="129"/>
      <c r="BA316" s="129"/>
      <c r="BB316" s="129"/>
      <c r="BC316" s="129"/>
      <c r="BD316" s="129"/>
      <c r="BE316" s="129"/>
      <c r="BF316" s="129"/>
      <c r="BG316" s="129"/>
      <c r="BH316" s="129"/>
      <c r="BI316" s="129"/>
      <c r="BJ316" s="129"/>
      <c r="BK316" s="129"/>
      <c r="BL316" s="129"/>
      <c r="BM316" s="129"/>
    </row>
    <row r="317" spans="1:65" s="48" customFormat="1" ht="18.75">
      <c r="A317" s="29"/>
      <c r="B317" s="29"/>
      <c r="C317" s="29"/>
      <c r="D317" s="29"/>
      <c r="E317" s="29"/>
      <c r="F317" s="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33"/>
      <c r="AD317" s="129"/>
      <c r="AE317" s="129"/>
      <c r="AF317" s="129"/>
      <c r="AG317" s="129"/>
      <c r="AH317" s="129"/>
      <c r="AI317" s="129"/>
      <c r="AJ317" s="129"/>
      <c r="AK317" s="129"/>
      <c r="AL317" s="129"/>
      <c r="AM317" s="129"/>
      <c r="AN317" s="129"/>
      <c r="AO317" s="129"/>
      <c r="AP317" s="129"/>
      <c r="AQ317" s="129"/>
      <c r="AR317" s="129"/>
      <c r="AS317" s="129"/>
      <c r="AT317" s="129"/>
      <c r="AU317" s="129"/>
      <c r="AV317" s="129"/>
      <c r="AW317" s="129"/>
      <c r="AX317" s="129"/>
      <c r="AY317" s="129"/>
      <c r="AZ317" s="129"/>
      <c r="BA317" s="129"/>
      <c r="BB317" s="129"/>
      <c r="BC317" s="129"/>
      <c r="BD317" s="129"/>
      <c r="BE317" s="129"/>
      <c r="BF317" s="129"/>
      <c r="BG317" s="129"/>
      <c r="BH317" s="129"/>
      <c r="BI317" s="129"/>
      <c r="BJ317" s="129"/>
      <c r="BK317" s="129"/>
      <c r="BL317" s="129"/>
      <c r="BM317" s="129"/>
    </row>
    <row r="318" spans="1:65" s="48" customFormat="1" ht="18.75">
      <c r="A318" s="29"/>
      <c r="B318" s="29"/>
      <c r="C318" s="29"/>
      <c r="D318" s="29"/>
      <c r="E318" s="29"/>
      <c r="F318" s="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33"/>
      <c r="AD318" s="129"/>
      <c r="AE318" s="129"/>
      <c r="AF318" s="129"/>
      <c r="AG318" s="129"/>
      <c r="AH318" s="129"/>
      <c r="AI318" s="129"/>
      <c r="AJ318" s="129"/>
      <c r="AK318" s="129"/>
      <c r="AL318" s="129"/>
      <c r="AM318" s="129"/>
      <c r="AN318" s="129"/>
      <c r="AO318" s="129"/>
      <c r="AP318" s="129"/>
      <c r="AQ318" s="129"/>
      <c r="AR318" s="129"/>
      <c r="AS318" s="129"/>
      <c r="AT318" s="129"/>
      <c r="AU318" s="129"/>
      <c r="AV318" s="129"/>
      <c r="AW318" s="129"/>
      <c r="AX318" s="129"/>
      <c r="AY318" s="129"/>
      <c r="AZ318" s="129"/>
      <c r="BA318" s="129"/>
      <c r="BB318" s="129"/>
      <c r="BC318" s="129"/>
      <c r="BD318" s="129"/>
      <c r="BE318" s="129"/>
      <c r="BF318" s="129"/>
      <c r="BG318" s="129"/>
      <c r="BH318" s="129"/>
      <c r="BI318" s="129"/>
      <c r="BJ318" s="129"/>
      <c r="BK318" s="129"/>
      <c r="BL318" s="129"/>
      <c r="BM318" s="129"/>
    </row>
    <row r="319" spans="1:65" s="48" customFormat="1" ht="18.75">
      <c r="A319" s="29"/>
      <c r="B319" s="29"/>
      <c r="C319" s="29"/>
      <c r="D319" s="29"/>
      <c r="E319" s="29"/>
      <c r="F319" s="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33"/>
      <c r="AD319" s="129"/>
      <c r="AE319" s="129"/>
      <c r="AF319" s="129"/>
      <c r="AG319" s="129"/>
      <c r="AH319" s="129"/>
      <c r="AI319" s="129"/>
      <c r="AJ319" s="129"/>
      <c r="AK319" s="129"/>
      <c r="AL319" s="129"/>
      <c r="AM319" s="129"/>
      <c r="AN319" s="129"/>
      <c r="AO319" s="129"/>
      <c r="AP319" s="129"/>
      <c r="AQ319" s="129"/>
      <c r="AR319" s="129"/>
      <c r="AS319" s="129"/>
      <c r="AT319" s="129"/>
      <c r="AU319" s="129"/>
      <c r="AV319" s="129"/>
      <c r="AW319" s="129"/>
      <c r="AX319" s="129"/>
      <c r="AY319" s="129"/>
      <c r="AZ319" s="129"/>
      <c r="BA319" s="129"/>
      <c r="BB319" s="129"/>
      <c r="BC319" s="129"/>
      <c r="BD319" s="129"/>
      <c r="BE319" s="129"/>
      <c r="BF319" s="129"/>
      <c r="BG319" s="129"/>
      <c r="BH319" s="129"/>
      <c r="BI319" s="129"/>
      <c r="BJ319" s="129"/>
      <c r="BK319" s="129"/>
      <c r="BL319" s="129"/>
      <c r="BM319" s="129"/>
    </row>
    <row r="320" spans="1:65" s="48" customFormat="1" ht="18.75">
      <c r="A320" s="29"/>
      <c r="B320" s="29"/>
      <c r="C320" s="29"/>
      <c r="D320" s="29"/>
      <c r="E320" s="29"/>
      <c r="F320" s="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33"/>
      <c r="AD320" s="129"/>
      <c r="AE320" s="129"/>
      <c r="AF320" s="129"/>
      <c r="AG320" s="129"/>
      <c r="AH320" s="129"/>
      <c r="AI320" s="129"/>
      <c r="AJ320" s="129"/>
      <c r="AK320" s="129"/>
      <c r="AL320" s="129"/>
      <c r="AM320" s="129"/>
      <c r="AN320" s="129"/>
      <c r="AO320" s="129"/>
      <c r="AP320" s="129"/>
      <c r="AQ320" s="129"/>
      <c r="AR320" s="129"/>
      <c r="AS320" s="129"/>
      <c r="AT320" s="129"/>
      <c r="AU320" s="129"/>
      <c r="AV320" s="129"/>
      <c r="AW320" s="129"/>
      <c r="AX320" s="129"/>
      <c r="AY320" s="129"/>
      <c r="AZ320" s="129"/>
      <c r="BA320" s="129"/>
      <c r="BB320" s="129"/>
      <c r="BC320" s="129"/>
      <c r="BD320" s="129"/>
      <c r="BE320" s="129"/>
      <c r="BF320" s="129"/>
      <c r="BG320" s="129"/>
      <c r="BH320" s="129"/>
      <c r="BI320" s="129"/>
      <c r="BJ320" s="129"/>
      <c r="BK320" s="129"/>
      <c r="BL320" s="129"/>
      <c r="BM320" s="129"/>
    </row>
    <row r="321" spans="1:65" s="48" customFormat="1" ht="18.75">
      <c r="A321" s="29"/>
      <c r="B321" s="29"/>
      <c r="C321" s="29"/>
      <c r="D321" s="29"/>
      <c r="E321" s="29"/>
      <c r="F321" s="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33"/>
      <c r="AD321" s="129"/>
      <c r="AE321" s="129"/>
      <c r="AF321" s="129"/>
      <c r="AG321" s="129"/>
      <c r="AH321" s="129"/>
      <c r="AI321" s="129"/>
      <c r="AJ321" s="129"/>
      <c r="AK321" s="129"/>
      <c r="AL321" s="129"/>
      <c r="AM321" s="129"/>
      <c r="AN321" s="129"/>
      <c r="AO321" s="129"/>
      <c r="AP321" s="129"/>
      <c r="AQ321" s="129"/>
      <c r="AR321" s="129"/>
      <c r="AS321" s="129"/>
      <c r="AT321" s="129"/>
      <c r="AU321" s="129"/>
      <c r="AV321" s="129"/>
      <c r="AW321" s="129"/>
      <c r="AX321" s="129"/>
      <c r="AY321" s="129"/>
      <c r="AZ321" s="129"/>
      <c r="BA321" s="129"/>
      <c r="BB321" s="129"/>
      <c r="BC321" s="129"/>
      <c r="BD321" s="129"/>
      <c r="BE321" s="129"/>
      <c r="BF321" s="129"/>
      <c r="BG321" s="129"/>
      <c r="BH321" s="129"/>
      <c r="BI321" s="129"/>
      <c r="BJ321" s="129"/>
      <c r="BK321" s="129"/>
      <c r="BL321" s="129"/>
      <c r="BM321" s="129"/>
    </row>
    <row r="322" spans="1:65" s="48" customFormat="1" ht="18.75">
      <c r="A322" s="29"/>
      <c r="B322" s="29"/>
      <c r="C322" s="29"/>
      <c r="D322" s="29"/>
      <c r="E322" s="29"/>
      <c r="F322" s="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33"/>
      <c r="AD322" s="129"/>
      <c r="AE322" s="129"/>
      <c r="AF322" s="129"/>
      <c r="AG322" s="129"/>
      <c r="AH322" s="129"/>
      <c r="AI322" s="129"/>
      <c r="AJ322" s="129"/>
      <c r="AK322" s="129"/>
      <c r="AL322" s="129"/>
      <c r="AM322" s="129"/>
      <c r="AN322" s="129"/>
      <c r="AO322" s="129"/>
      <c r="AP322" s="129"/>
      <c r="AQ322" s="129"/>
      <c r="AR322" s="129"/>
      <c r="AS322" s="129"/>
      <c r="AT322" s="129"/>
      <c r="AU322" s="129"/>
      <c r="AV322" s="129"/>
      <c r="AW322" s="129"/>
      <c r="AX322" s="129"/>
      <c r="AY322" s="129"/>
      <c r="AZ322" s="129"/>
      <c r="BA322" s="129"/>
      <c r="BB322" s="129"/>
      <c r="BC322" s="129"/>
      <c r="BD322" s="129"/>
      <c r="BE322" s="129"/>
      <c r="BF322" s="129"/>
      <c r="BG322" s="129"/>
      <c r="BH322" s="129"/>
      <c r="BI322" s="129"/>
      <c r="BJ322" s="129"/>
      <c r="BK322" s="129"/>
      <c r="BL322" s="129"/>
      <c r="BM322" s="129"/>
    </row>
    <row r="323" spans="1:65" s="48" customFormat="1" ht="18.75">
      <c r="A323" s="29"/>
      <c r="B323" s="29"/>
      <c r="C323" s="29"/>
      <c r="D323" s="29"/>
      <c r="E323" s="29"/>
      <c r="F323" s="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33"/>
      <c r="AD323" s="129"/>
      <c r="AE323" s="129"/>
      <c r="AF323" s="129"/>
      <c r="AG323" s="129"/>
      <c r="AH323" s="129"/>
      <c r="AI323" s="129"/>
      <c r="AJ323" s="129"/>
      <c r="AK323" s="129"/>
      <c r="AL323" s="129"/>
      <c r="AM323" s="129"/>
      <c r="AN323" s="129"/>
      <c r="AO323" s="129"/>
      <c r="AP323" s="129"/>
      <c r="AQ323" s="129"/>
      <c r="AR323" s="129"/>
      <c r="AS323" s="129"/>
      <c r="AT323" s="129"/>
      <c r="AU323" s="129"/>
      <c r="AV323" s="129"/>
      <c r="AW323" s="129"/>
      <c r="AX323" s="129"/>
      <c r="AY323" s="129"/>
      <c r="AZ323" s="129"/>
      <c r="BA323" s="129"/>
      <c r="BB323" s="129"/>
      <c r="BC323" s="129"/>
      <c r="BD323" s="129"/>
      <c r="BE323" s="129"/>
      <c r="BF323" s="129"/>
      <c r="BG323" s="129"/>
      <c r="BH323" s="129"/>
      <c r="BI323" s="129"/>
      <c r="BJ323" s="129"/>
      <c r="BK323" s="129"/>
      <c r="BL323" s="129"/>
      <c r="BM323" s="129"/>
    </row>
    <row r="324" spans="1:65" s="48" customFormat="1" ht="18.75">
      <c r="A324" s="29"/>
      <c r="B324" s="29"/>
      <c r="C324" s="29"/>
      <c r="D324" s="29"/>
      <c r="E324" s="29"/>
      <c r="F324" s="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33"/>
      <c r="AD324" s="129"/>
      <c r="AE324" s="129"/>
      <c r="AF324" s="129"/>
      <c r="AG324" s="129"/>
      <c r="AH324" s="129"/>
      <c r="AI324" s="129"/>
      <c r="AJ324" s="129"/>
      <c r="AK324" s="129"/>
      <c r="AL324" s="129"/>
      <c r="AM324" s="129"/>
      <c r="AN324" s="129"/>
      <c r="AO324" s="129"/>
      <c r="AP324" s="129"/>
      <c r="AQ324" s="129"/>
      <c r="AR324" s="129"/>
      <c r="AS324" s="129"/>
      <c r="AT324" s="129"/>
      <c r="AU324" s="129"/>
      <c r="AV324" s="129"/>
      <c r="AW324" s="129"/>
      <c r="AX324" s="129"/>
      <c r="AY324" s="129"/>
      <c r="AZ324" s="129"/>
      <c r="BA324" s="129"/>
      <c r="BB324" s="129"/>
      <c r="BC324" s="129"/>
      <c r="BD324" s="129"/>
      <c r="BE324" s="129"/>
      <c r="BF324" s="129"/>
      <c r="BG324" s="129"/>
      <c r="BH324" s="129"/>
      <c r="BI324" s="129"/>
      <c r="BJ324" s="129"/>
      <c r="BK324" s="129"/>
      <c r="BL324" s="129"/>
      <c r="BM324" s="129"/>
    </row>
    <row r="325" spans="1:65" s="48" customFormat="1" ht="18.75">
      <c r="A325" s="29"/>
      <c r="B325" s="29"/>
      <c r="C325" s="29"/>
      <c r="D325" s="29"/>
      <c r="E325" s="29"/>
      <c r="F325" s="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33"/>
      <c r="AD325" s="129"/>
      <c r="AE325" s="129"/>
      <c r="AF325" s="129"/>
      <c r="AG325" s="129"/>
      <c r="AH325" s="129"/>
      <c r="AI325" s="129"/>
      <c r="AJ325" s="129"/>
      <c r="AK325" s="129"/>
      <c r="AL325" s="129"/>
      <c r="AM325" s="129"/>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c r="BJ325" s="129"/>
      <c r="BK325" s="129"/>
      <c r="BL325" s="129"/>
      <c r="BM325" s="129"/>
    </row>
    <row r="326" spans="1:65" s="48" customFormat="1" ht="18.75">
      <c r="A326" s="29"/>
      <c r="B326" s="29"/>
      <c r="C326" s="29"/>
      <c r="D326" s="29"/>
      <c r="E326" s="29"/>
      <c r="F326" s="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33"/>
      <c r="AD326" s="129"/>
      <c r="AE326" s="129"/>
      <c r="AF326" s="129"/>
      <c r="AG326" s="129"/>
      <c r="AH326" s="129"/>
      <c r="AI326" s="129"/>
      <c r="AJ326" s="129"/>
      <c r="AK326" s="129"/>
      <c r="AL326" s="129"/>
      <c r="AM326" s="129"/>
      <c r="AN326" s="129"/>
      <c r="AO326" s="129"/>
      <c r="AP326" s="129"/>
      <c r="AQ326" s="129"/>
      <c r="AR326" s="129"/>
      <c r="AS326" s="129"/>
      <c r="AT326" s="129"/>
      <c r="AU326" s="129"/>
      <c r="AV326" s="129"/>
      <c r="AW326" s="129"/>
      <c r="AX326" s="129"/>
      <c r="AY326" s="129"/>
      <c r="AZ326" s="129"/>
      <c r="BA326" s="129"/>
      <c r="BB326" s="129"/>
      <c r="BC326" s="129"/>
      <c r="BD326" s="129"/>
      <c r="BE326" s="129"/>
      <c r="BF326" s="129"/>
      <c r="BG326" s="129"/>
      <c r="BH326" s="129"/>
      <c r="BI326" s="129"/>
      <c r="BJ326" s="129"/>
      <c r="BK326" s="129"/>
      <c r="BL326" s="129"/>
      <c r="BM326" s="129"/>
    </row>
    <row r="327" spans="1:65" s="48" customFormat="1" ht="18.75">
      <c r="A327" s="29"/>
      <c r="B327" s="29"/>
      <c r="C327" s="29"/>
      <c r="D327" s="29"/>
      <c r="E327" s="29"/>
      <c r="F327" s="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33"/>
      <c r="AD327" s="129"/>
      <c r="AE327" s="129"/>
      <c r="AF327" s="129"/>
      <c r="AG327" s="129"/>
      <c r="AH327" s="129"/>
      <c r="AI327" s="129"/>
      <c r="AJ327" s="129"/>
      <c r="AK327" s="129"/>
      <c r="AL327" s="129"/>
      <c r="AM327" s="129"/>
      <c r="AN327" s="129"/>
      <c r="AO327" s="129"/>
      <c r="AP327" s="129"/>
      <c r="AQ327" s="129"/>
      <c r="AR327" s="129"/>
      <c r="AS327" s="129"/>
      <c r="AT327" s="129"/>
      <c r="AU327" s="129"/>
      <c r="AV327" s="129"/>
      <c r="AW327" s="129"/>
      <c r="AX327" s="129"/>
      <c r="AY327" s="129"/>
      <c r="AZ327" s="129"/>
      <c r="BA327" s="129"/>
      <c r="BB327" s="129"/>
      <c r="BC327" s="129"/>
      <c r="BD327" s="129"/>
      <c r="BE327" s="129"/>
      <c r="BF327" s="129"/>
      <c r="BG327" s="129"/>
      <c r="BH327" s="129"/>
      <c r="BI327" s="129"/>
      <c r="BJ327" s="129"/>
      <c r="BK327" s="129"/>
      <c r="BL327" s="129"/>
      <c r="BM327" s="129"/>
    </row>
    <row r="328" spans="1:65" s="48" customFormat="1" ht="18.75">
      <c r="A328" s="29"/>
      <c r="B328" s="29"/>
      <c r="C328" s="29"/>
      <c r="D328" s="29"/>
      <c r="E328" s="29"/>
      <c r="F328" s="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33"/>
      <c r="AD328" s="129"/>
      <c r="AE328" s="129"/>
      <c r="AF328" s="129"/>
      <c r="AG328" s="129"/>
      <c r="AH328" s="129"/>
      <c r="AI328" s="129"/>
      <c r="AJ328" s="129"/>
      <c r="AK328" s="129"/>
      <c r="AL328" s="129"/>
      <c r="AM328" s="129"/>
      <c r="AN328" s="129"/>
      <c r="AO328" s="129"/>
      <c r="AP328" s="129"/>
      <c r="AQ328" s="129"/>
      <c r="AR328" s="129"/>
      <c r="AS328" s="129"/>
      <c r="AT328" s="129"/>
      <c r="AU328" s="129"/>
      <c r="AV328" s="129"/>
      <c r="AW328" s="129"/>
      <c r="AX328" s="129"/>
      <c r="AY328" s="129"/>
      <c r="AZ328" s="129"/>
      <c r="BA328" s="129"/>
      <c r="BB328" s="129"/>
      <c r="BC328" s="129"/>
      <c r="BD328" s="129"/>
      <c r="BE328" s="129"/>
      <c r="BF328" s="129"/>
      <c r="BG328" s="129"/>
      <c r="BH328" s="129"/>
      <c r="BI328" s="129"/>
      <c r="BJ328" s="129"/>
      <c r="BK328" s="129"/>
      <c r="BL328" s="129"/>
      <c r="BM328" s="129"/>
    </row>
    <row r="329" spans="1:65" s="48" customFormat="1" ht="18.75">
      <c r="A329" s="29"/>
      <c r="B329" s="29"/>
      <c r="C329" s="29"/>
      <c r="D329" s="29"/>
      <c r="E329" s="29"/>
      <c r="F329" s="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33"/>
      <c r="AD329" s="129"/>
      <c r="AE329" s="129"/>
      <c r="AF329" s="129"/>
      <c r="AG329" s="129"/>
      <c r="AH329" s="129"/>
      <c r="AI329" s="129"/>
      <c r="AJ329" s="129"/>
      <c r="AK329" s="129"/>
      <c r="AL329" s="129"/>
      <c r="AM329" s="129"/>
      <c r="AN329" s="129"/>
      <c r="AO329" s="129"/>
      <c r="AP329" s="129"/>
      <c r="AQ329" s="129"/>
      <c r="AR329" s="129"/>
      <c r="AS329" s="129"/>
      <c r="AT329" s="129"/>
      <c r="AU329" s="129"/>
      <c r="AV329" s="129"/>
      <c r="AW329" s="129"/>
      <c r="AX329" s="129"/>
      <c r="AY329" s="129"/>
      <c r="AZ329" s="129"/>
      <c r="BA329" s="129"/>
      <c r="BB329" s="129"/>
      <c r="BC329" s="129"/>
      <c r="BD329" s="129"/>
      <c r="BE329" s="129"/>
      <c r="BF329" s="129"/>
      <c r="BG329" s="129"/>
      <c r="BH329" s="129"/>
      <c r="BI329" s="129"/>
      <c r="BJ329" s="129"/>
      <c r="BK329" s="129"/>
      <c r="BL329" s="129"/>
      <c r="BM329" s="129"/>
    </row>
    <row r="330" spans="1:65" s="48" customFormat="1" ht="18.75">
      <c r="A330" s="29"/>
      <c r="B330" s="29"/>
      <c r="C330" s="29"/>
      <c r="D330" s="29"/>
      <c r="E330" s="29"/>
      <c r="F330" s="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33"/>
      <c r="AD330" s="129"/>
      <c r="AE330" s="129"/>
      <c r="AF330" s="129"/>
      <c r="AG330" s="129"/>
      <c r="AH330" s="129"/>
      <c r="AI330" s="129"/>
      <c r="AJ330" s="129"/>
      <c r="AK330" s="129"/>
      <c r="AL330" s="129"/>
      <c r="AM330" s="129"/>
      <c r="AN330" s="129"/>
      <c r="AO330" s="129"/>
      <c r="AP330" s="129"/>
      <c r="AQ330" s="129"/>
      <c r="AR330" s="129"/>
      <c r="AS330" s="129"/>
      <c r="AT330" s="129"/>
      <c r="AU330" s="129"/>
      <c r="AV330" s="129"/>
      <c r="AW330" s="129"/>
      <c r="AX330" s="129"/>
      <c r="AY330" s="129"/>
      <c r="AZ330" s="129"/>
      <c r="BA330" s="129"/>
      <c r="BB330" s="129"/>
      <c r="BC330" s="129"/>
      <c r="BD330" s="129"/>
      <c r="BE330" s="129"/>
      <c r="BF330" s="129"/>
      <c r="BG330" s="129"/>
      <c r="BH330" s="129"/>
      <c r="BI330" s="129"/>
      <c r="BJ330" s="129"/>
      <c r="BK330" s="129"/>
      <c r="BL330" s="129"/>
      <c r="BM330" s="129"/>
    </row>
    <row r="331" spans="1:65" s="48" customFormat="1" ht="18.75">
      <c r="A331" s="29"/>
      <c r="B331" s="29"/>
      <c r="C331" s="29"/>
      <c r="D331" s="29"/>
      <c r="E331" s="29"/>
      <c r="F331" s="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33"/>
      <c r="AD331" s="129"/>
      <c r="AE331" s="129"/>
      <c r="AF331" s="129"/>
      <c r="AG331" s="129"/>
      <c r="AH331" s="129"/>
      <c r="AI331" s="129"/>
      <c r="AJ331" s="129"/>
      <c r="AK331" s="129"/>
      <c r="AL331" s="129"/>
      <c r="AM331" s="129"/>
      <c r="AN331" s="129"/>
      <c r="AO331" s="129"/>
      <c r="AP331" s="129"/>
      <c r="AQ331" s="129"/>
      <c r="AR331" s="129"/>
      <c r="AS331" s="129"/>
      <c r="AT331" s="129"/>
      <c r="AU331" s="129"/>
      <c r="AV331" s="129"/>
      <c r="AW331" s="129"/>
      <c r="AX331" s="129"/>
      <c r="AY331" s="129"/>
      <c r="AZ331" s="129"/>
      <c r="BA331" s="129"/>
      <c r="BB331" s="129"/>
      <c r="BC331" s="129"/>
      <c r="BD331" s="129"/>
      <c r="BE331" s="129"/>
      <c r="BF331" s="129"/>
      <c r="BG331" s="129"/>
      <c r="BH331" s="129"/>
      <c r="BI331" s="129"/>
      <c r="BJ331" s="129"/>
      <c r="BK331" s="129"/>
      <c r="BL331" s="129"/>
      <c r="BM331" s="129"/>
    </row>
    <row r="332" spans="1:65" s="48" customFormat="1" ht="18.75">
      <c r="A332" s="29"/>
      <c r="B332" s="29"/>
      <c r="C332" s="29"/>
      <c r="D332" s="29"/>
      <c r="E332" s="29"/>
      <c r="F332" s="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33"/>
      <c r="AD332" s="129"/>
      <c r="AE332" s="129"/>
      <c r="AF332" s="129"/>
      <c r="AG332" s="129"/>
      <c r="AH332" s="129"/>
      <c r="AI332" s="129"/>
      <c r="AJ332" s="129"/>
      <c r="AK332" s="129"/>
      <c r="AL332" s="129"/>
      <c r="AM332" s="129"/>
      <c r="AN332" s="129"/>
      <c r="AO332" s="129"/>
      <c r="AP332" s="129"/>
      <c r="AQ332" s="129"/>
      <c r="AR332" s="129"/>
      <c r="AS332" s="129"/>
      <c r="AT332" s="129"/>
      <c r="AU332" s="129"/>
      <c r="AV332" s="129"/>
      <c r="AW332" s="129"/>
      <c r="AX332" s="129"/>
      <c r="AY332" s="129"/>
      <c r="AZ332" s="129"/>
      <c r="BA332" s="129"/>
      <c r="BB332" s="129"/>
      <c r="BC332" s="129"/>
      <c r="BD332" s="129"/>
      <c r="BE332" s="129"/>
      <c r="BF332" s="129"/>
      <c r="BG332" s="129"/>
      <c r="BH332" s="129"/>
      <c r="BI332" s="129"/>
      <c r="BJ332" s="129"/>
      <c r="BK332" s="129"/>
      <c r="BL332" s="129"/>
      <c r="BM332" s="129"/>
    </row>
    <row r="333" spans="1:65" s="48" customFormat="1" ht="18.75">
      <c r="A333" s="29"/>
      <c r="B333" s="29"/>
      <c r="C333" s="29"/>
      <c r="D333" s="29"/>
      <c r="E333" s="29"/>
      <c r="F333" s="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33"/>
      <c r="AD333" s="129"/>
      <c r="AE333" s="129"/>
      <c r="AF333" s="129"/>
      <c r="AG333" s="129"/>
      <c r="AH333" s="129"/>
      <c r="AI333" s="129"/>
      <c r="AJ333" s="129"/>
      <c r="AK333" s="129"/>
      <c r="AL333" s="129"/>
      <c r="AM333" s="129"/>
      <c r="AN333" s="129"/>
      <c r="AO333" s="129"/>
      <c r="AP333" s="129"/>
      <c r="AQ333" s="129"/>
      <c r="AR333" s="129"/>
      <c r="AS333" s="129"/>
      <c r="AT333" s="129"/>
      <c r="AU333" s="129"/>
      <c r="AV333" s="129"/>
      <c r="AW333" s="129"/>
      <c r="AX333" s="129"/>
      <c r="AY333" s="129"/>
      <c r="AZ333" s="129"/>
      <c r="BA333" s="129"/>
      <c r="BB333" s="129"/>
      <c r="BC333" s="129"/>
      <c r="BD333" s="129"/>
      <c r="BE333" s="129"/>
      <c r="BF333" s="129"/>
      <c r="BG333" s="129"/>
      <c r="BH333" s="129"/>
      <c r="BI333" s="129"/>
      <c r="BJ333" s="129"/>
      <c r="BK333" s="129"/>
      <c r="BL333" s="129"/>
      <c r="BM333" s="129"/>
    </row>
    <row r="334" spans="1:65" s="48" customFormat="1" ht="18.75">
      <c r="A334" s="29"/>
      <c r="B334" s="29"/>
      <c r="C334" s="29"/>
      <c r="D334" s="29"/>
      <c r="E334" s="29"/>
      <c r="F334" s="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33"/>
      <c r="AD334" s="129"/>
      <c r="AE334" s="129"/>
      <c r="AF334" s="129"/>
      <c r="AG334" s="129"/>
      <c r="AH334" s="129"/>
      <c r="AI334" s="129"/>
      <c r="AJ334" s="129"/>
      <c r="AK334" s="129"/>
      <c r="AL334" s="129"/>
      <c r="AM334" s="129"/>
      <c r="AN334" s="129"/>
      <c r="AO334" s="129"/>
      <c r="AP334" s="129"/>
      <c r="AQ334" s="129"/>
      <c r="AR334" s="129"/>
      <c r="AS334" s="129"/>
      <c r="AT334" s="129"/>
      <c r="AU334" s="129"/>
      <c r="AV334" s="129"/>
      <c r="AW334" s="129"/>
      <c r="AX334" s="129"/>
      <c r="AY334" s="129"/>
      <c r="AZ334" s="129"/>
      <c r="BA334" s="129"/>
      <c r="BB334" s="129"/>
      <c r="BC334" s="129"/>
      <c r="BD334" s="129"/>
      <c r="BE334" s="129"/>
      <c r="BF334" s="129"/>
      <c r="BG334" s="129"/>
      <c r="BH334" s="129"/>
      <c r="BI334" s="129"/>
      <c r="BJ334" s="129"/>
      <c r="BK334" s="129"/>
      <c r="BL334" s="129"/>
      <c r="BM334" s="129"/>
    </row>
    <row r="335" spans="1:65" s="48" customFormat="1" ht="18.75">
      <c r="A335" s="29"/>
      <c r="B335" s="29"/>
      <c r="C335" s="29"/>
      <c r="D335" s="29"/>
      <c r="E335" s="29"/>
      <c r="F335" s="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33"/>
      <c r="AD335" s="129"/>
      <c r="AE335" s="129"/>
      <c r="AF335" s="129"/>
      <c r="AG335" s="129"/>
      <c r="AH335" s="129"/>
      <c r="AI335" s="129"/>
      <c r="AJ335" s="129"/>
      <c r="AK335" s="129"/>
      <c r="AL335" s="129"/>
      <c r="AM335" s="129"/>
      <c r="AN335" s="129"/>
      <c r="AO335" s="129"/>
      <c r="AP335" s="129"/>
      <c r="AQ335" s="129"/>
      <c r="AR335" s="129"/>
      <c r="AS335" s="129"/>
      <c r="AT335" s="129"/>
      <c r="AU335" s="129"/>
      <c r="AV335" s="129"/>
      <c r="AW335" s="129"/>
      <c r="AX335" s="129"/>
      <c r="AY335" s="129"/>
      <c r="AZ335" s="129"/>
      <c r="BA335" s="129"/>
      <c r="BB335" s="129"/>
      <c r="BC335" s="129"/>
      <c r="BD335" s="129"/>
      <c r="BE335" s="129"/>
      <c r="BF335" s="129"/>
      <c r="BG335" s="129"/>
      <c r="BH335" s="129"/>
      <c r="BI335" s="129"/>
      <c r="BJ335" s="129"/>
      <c r="BK335" s="129"/>
      <c r="BL335" s="129"/>
      <c r="BM335" s="129"/>
    </row>
    <row r="336" spans="1:65" s="48" customFormat="1" ht="18.75">
      <c r="A336" s="29"/>
      <c r="B336" s="29"/>
      <c r="C336" s="29"/>
      <c r="D336" s="29"/>
      <c r="E336" s="29"/>
      <c r="F336" s="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33"/>
      <c r="AD336" s="129"/>
      <c r="AE336" s="129"/>
      <c r="AF336" s="129"/>
      <c r="AG336" s="129"/>
      <c r="AH336" s="129"/>
      <c r="AI336" s="129"/>
      <c r="AJ336" s="129"/>
      <c r="AK336" s="129"/>
      <c r="AL336" s="129"/>
      <c r="AM336" s="129"/>
      <c r="AN336" s="129"/>
      <c r="AO336" s="129"/>
      <c r="AP336" s="129"/>
      <c r="AQ336" s="129"/>
      <c r="AR336" s="129"/>
      <c r="AS336" s="129"/>
      <c r="AT336" s="129"/>
      <c r="AU336" s="129"/>
      <c r="AV336" s="129"/>
      <c r="AW336" s="129"/>
      <c r="AX336" s="129"/>
      <c r="AY336" s="129"/>
      <c r="AZ336" s="129"/>
      <c r="BA336" s="129"/>
      <c r="BB336" s="129"/>
      <c r="BC336" s="129"/>
      <c r="BD336" s="129"/>
      <c r="BE336" s="129"/>
      <c r="BF336" s="129"/>
      <c r="BG336" s="129"/>
      <c r="BH336" s="129"/>
      <c r="BI336" s="129"/>
      <c r="BJ336" s="129"/>
      <c r="BK336" s="129"/>
      <c r="BL336" s="129"/>
      <c r="BM336" s="129"/>
    </row>
    <row r="337" spans="1:65" s="48" customFormat="1" ht="18.75">
      <c r="A337" s="29"/>
      <c r="B337" s="29"/>
      <c r="C337" s="29"/>
      <c r="D337" s="29"/>
      <c r="E337" s="29"/>
      <c r="F337" s="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33"/>
      <c r="AD337" s="129"/>
      <c r="AE337" s="129"/>
      <c r="AF337" s="129"/>
      <c r="AG337" s="129"/>
      <c r="AH337" s="129"/>
      <c r="AI337" s="129"/>
      <c r="AJ337" s="129"/>
      <c r="AK337" s="129"/>
      <c r="AL337" s="129"/>
      <c r="AM337" s="129"/>
      <c r="AN337" s="129"/>
      <c r="AO337" s="129"/>
      <c r="AP337" s="129"/>
      <c r="AQ337" s="129"/>
      <c r="AR337" s="129"/>
      <c r="AS337" s="129"/>
      <c r="AT337" s="129"/>
      <c r="AU337" s="129"/>
      <c r="AV337" s="129"/>
      <c r="AW337" s="129"/>
      <c r="AX337" s="129"/>
      <c r="AY337" s="129"/>
      <c r="AZ337" s="129"/>
      <c r="BA337" s="129"/>
      <c r="BB337" s="129"/>
      <c r="BC337" s="129"/>
      <c r="BD337" s="129"/>
      <c r="BE337" s="129"/>
      <c r="BF337" s="129"/>
      <c r="BG337" s="129"/>
      <c r="BH337" s="129"/>
      <c r="BI337" s="129"/>
      <c r="BJ337" s="129"/>
      <c r="BK337" s="129"/>
      <c r="BL337" s="129"/>
      <c r="BM337" s="129"/>
    </row>
    <row r="338" spans="1:65" s="48" customFormat="1" ht="18.75">
      <c r="A338" s="29"/>
      <c r="B338" s="29"/>
      <c r="C338" s="29"/>
      <c r="D338" s="29"/>
      <c r="E338" s="29"/>
      <c r="F338" s="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33"/>
      <c r="AD338" s="129"/>
      <c r="AE338" s="129"/>
      <c r="AF338" s="129"/>
      <c r="AG338" s="129"/>
      <c r="AH338" s="129"/>
      <c r="AI338" s="129"/>
      <c r="AJ338" s="129"/>
      <c r="AK338" s="129"/>
      <c r="AL338" s="129"/>
      <c r="AM338" s="129"/>
      <c r="AN338" s="129"/>
      <c r="AO338" s="129"/>
      <c r="AP338" s="129"/>
      <c r="AQ338" s="129"/>
      <c r="AR338" s="129"/>
      <c r="AS338" s="129"/>
      <c r="AT338" s="129"/>
      <c r="AU338" s="129"/>
      <c r="AV338" s="129"/>
      <c r="AW338" s="129"/>
      <c r="AX338" s="129"/>
      <c r="AY338" s="129"/>
      <c r="AZ338" s="129"/>
      <c r="BA338" s="129"/>
      <c r="BB338" s="129"/>
      <c r="BC338" s="129"/>
      <c r="BD338" s="129"/>
      <c r="BE338" s="129"/>
      <c r="BF338" s="129"/>
      <c r="BG338" s="129"/>
      <c r="BH338" s="129"/>
      <c r="BI338" s="129"/>
      <c r="BJ338" s="129"/>
      <c r="BK338" s="129"/>
      <c r="BL338" s="129"/>
      <c r="BM338" s="129"/>
    </row>
    <row r="339" spans="1:65" s="48" customFormat="1" ht="18.75">
      <c r="A339" s="29"/>
      <c r="B339" s="29"/>
      <c r="C339" s="29"/>
      <c r="D339" s="29"/>
      <c r="E339" s="29"/>
      <c r="F339" s="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33"/>
      <c r="AD339" s="129"/>
      <c r="AE339" s="129"/>
      <c r="AF339" s="129"/>
      <c r="AG339" s="129"/>
      <c r="AH339" s="129"/>
      <c r="AI339" s="129"/>
      <c r="AJ339" s="129"/>
      <c r="AK339" s="129"/>
      <c r="AL339" s="129"/>
      <c r="AM339" s="129"/>
      <c r="AN339" s="129"/>
      <c r="AO339" s="129"/>
      <c r="AP339" s="129"/>
      <c r="AQ339" s="129"/>
      <c r="AR339" s="129"/>
      <c r="AS339" s="129"/>
      <c r="AT339" s="129"/>
      <c r="AU339" s="129"/>
      <c r="AV339" s="129"/>
      <c r="AW339" s="129"/>
      <c r="AX339" s="129"/>
      <c r="AY339" s="129"/>
      <c r="AZ339" s="129"/>
      <c r="BA339" s="129"/>
      <c r="BB339" s="129"/>
      <c r="BC339" s="129"/>
      <c r="BD339" s="129"/>
      <c r="BE339" s="129"/>
      <c r="BF339" s="129"/>
      <c r="BG339" s="129"/>
      <c r="BH339" s="129"/>
      <c r="BI339" s="129"/>
      <c r="BJ339" s="129"/>
      <c r="BK339" s="129"/>
      <c r="BL339" s="129"/>
      <c r="BM339" s="129"/>
    </row>
    <row r="340" spans="1:65" s="48" customFormat="1" ht="18.75">
      <c r="A340" s="29"/>
      <c r="B340" s="29"/>
      <c r="C340" s="29"/>
      <c r="D340" s="29"/>
      <c r="E340" s="29"/>
      <c r="F340" s="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33"/>
      <c r="AD340" s="129"/>
      <c r="AE340" s="129"/>
      <c r="AF340" s="129"/>
      <c r="AG340" s="129"/>
      <c r="AH340" s="129"/>
      <c r="AI340" s="129"/>
      <c r="AJ340" s="129"/>
      <c r="AK340" s="129"/>
      <c r="AL340" s="129"/>
      <c r="AM340" s="129"/>
      <c r="AN340" s="129"/>
      <c r="AO340" s="129"/>
      <c r="AP340" s="129"/>
      <c r="AQ340" s="129"/>
      <c r="AR340" s="129"/>
      <c r="AS340" s="129"/>
      <c r="AT340" s="129"/>
      <c r="AU340" s="129"/>
      <c r="AV340" s="129"/>
      <c r="AW340" s="129"/>
      <c r="AX340" s="129"/>
      <c r="AY340" s="129"/>
      <c r="AZ340" s="129"/>
      <c r="BA340" s="129"/>
      <c r="BB340" s="129"/>
      <c r="BC340" s="129"/>
      <c r="BD340" s="129"/>
      <c r="BE340" s="129"/>
      <c r="BF340" s="129"/>
      <c r="BG340" s="129"/>
      <c r="BH340" s="129"/>
      <c r="BI340" s="129"/>
      <c r="BJ340" s="129"/>
      <c r="BK340" s="129"/>
      <c r="BL340" s="129"/>
      <c r="BM340" s="129"/>
    </row>
    <row r="341" spans="1:65" s="48" customFormat="1" ht="18.75">
      <c r="A341" s="29"/>
      <c r="B341" s="29"/>
      <c r="C341" s="29"/>
      <c r="D341" s="29"/>
      <c r="E341" s="29"/>
      <c r="F341" s="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33"/>
      <c r="AD341" s="129"/>
      <c r="AE341" s="129"/>
      <c r="AF341" s="129"/>
      <c r="AG341" s="129"/>
      <c r="AH341" s="129"/>
      <c r="AI341" s="129"/>
      <c r="AJ341" s="129"/>
      <c r="AK341" s="129"/>
      <c r="AL341" s="129"/>
      <c r="AM341" s="129"/>
      <c r="AN341" s="129"/>
      <c r="AO341" s="129"/>
      <c r="AP341" s="129"/>
      <c r="AQ341" s="129"/>
      <c r="AR341" s="129"/>
      <c r="AS341" s="129"/>
      <c r="AT341" s="129"/>
      <c r="AU341" s="129"/>
      <c r="AV341" s="129"/>
      <c r="AW341" s="129"/>
      <c r="AX341" s="129"/>
      <c r="AY341" s="129"/>
      <c r="AZ341" s="129"/>
      <c r="BA341" s="129"/>
      <c r="BB341" s="129"/>
      <c r="BC341" s="129"/>
      <c r="BD341" s="129"/>
      <c r="BE341" s="129"/>
      <c r="BF341" s="129"/>
      <c r="BG341" s="129"/>
      <c r="BH341" s="129"/>
      <c r="BI341" s="129"/>
      <c r="BJ341" s="129"/>
      <c r="BK341" s="129"/>
      <c r="BL341" s="129"/>
      <c r="BM341" s="129"/>
    </row>
    <row r="342" spans="1:65" s="48" customFormat="1" ht="18.75">
      <c r="A342" s="29"/>
      <c r="B342" s="29"/>
      <c r="C342" s="29"/>
      <c r="D342" s="29"/>
      <c r="E342" s="29"/>
      <c r="F342" s="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33"/>
      <c r="AD342" s="129"/>
      <c r="AE342" s="129"/>
      <c r="AF342" s="129"/>
      <c r="AG342" s="129"/>
      <c r="AH342" s="129"/>
      <c r="AI342" s="129"/>
      <c r="AJ342" s="129"/>
      <c r="AK342" s="129"/>
      <c r="AL342" s="129"/>
      <c r="AM342" s="129"/>
      <c r="AN342" s="129"/>
      <c r="AO342" s="129"/>
      <c r="AP342" s="129"/>
      <c r="AQ342" s="129"/>
      <c r="AR342" s="129"/>
      <c r="AS342" s="129"/>
      <c r="AT342" s="129"/>
      <c r="AU342" s="129"/>
      <c r="AV342" s="129"/>
      <c r="AW342" s="129"/>
      <c r="AX342" s="129"/>
      <c r="AY342" s="129"/>
      <c r="AZ342" s="129"/>
      <c r="BA342" s="129"/>
      <c r="BB342" s="129"/>
      <c r="BC342" s="129"/>
      <c r="BD342" s="129"/>
      <c r="BE342" s="129"/>
      <c r="BF342" s="129"/>
      <c r="BG342" s="129"/>
      <c r="BH342" s="129"/>
      <c r="BI342" s="129"/>
      <c r="BJ342" s="129"/>
      <c r="BK342" s="129"/>
      <c r="BL342" s="129"/>
      <c r="BM342" s="129"/>
    </row>
    <row r="343" spans="1:65" s="48" customFormat="1" ht="18.75">
      <c r="A343" s="29"/>
      <c r="B343" s="29"/>
      <c r="C343" s="29"/>
      <c r="D343" s="29"/>
      <c r="E343" s="29"/>
      <c r="F343" s="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33"/>
      <c r="AD343" s="129"/>
      <c r="AE343" s="129"/>
      <c r="AF343" s="129"/>
      <c r="AG343" s="129"/>
      <c r="AH343" s="129"/>
      <c r="AI343" s="129"/>
      <c r="AJ343" s="129"/>
      <c r="AK343" s="129"/>
      <c r="AL343" s="129"/>
      <c r="AM343" s="129"/>
      <c r="AN343" s="129"/>
      <c r="AO343" s="129"/>
      <c r="AP343" s="129"/>
      <c r="AQ343" s="129"/>
      <c r="AR343" s="129"/>
      <c r="AS343" s="129"/>
      <c r="AT343" s="129"/>
      <c r="AU343" s="129"/>
      <c r="AV343" s="129"/>
      <c r="AW343" s="129"/>
      <c r="AX343" s="129"/>
      <c r="AY343" s="129"/>
      <c r="AZ343" s="129"/>
      <c r="BA343" s="129"/>
      <c r="BB343" s="129"/>
      <c r="BC343" s="129"/>
      <c r="BD343" s="129"/>
      <c r="BE343" s="129"/>
      <c r="BF343" s="129"/>
      <c r="BG343" s="129"/>
      <c r="BH343" s="129"/>
      <c r="BI343" s="129"/>
      <c r="BJ343" s="129"/>
      <c r="BK343" s="129"/>
      <c r="BL343" s="129"/>
      <c r="BM343" s="129"/>
    </row>
    <row r="344" spans="1:65" s="48" customFormat="1" ht="18.75">
      <c r="A344" s="29"/>
      <c r="B344" s="29"/>
      <c r="C344" s="29"/>
      <c r="D344" s="29"/>
      <c r="E344" s="29"/>
      <c r="F344" s="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33"/>
      <c r="AD344" s="129"/>
      <c r="AE344" s="129"/>
      <c r="AF344" s="129"/>
      <c r="AG344" s="129"/>
      <c r="AH344" s="129"/>
      <c r="AI344" s="129"/>
      <c r="AJ344" s="129"/>
      <c r="AK344" s="129"/>
      <c r="AL344" s="129"/>
      <c r="AM344" s="129"/>
      <c r="AN344" s="129"/>
      <c r="AO344" s="129"/>
      <c r="AP344" s="129"/>
      <c r="AQ344" s="129"/>
      <c r="AR344" s="129"/>
      <c r="AS344" s="129"/>
      <c r="AT344" s="129"/>
      <c r="AU344" s="129"/>
      <c r="AV344" s="129"/>
      <c r="AW344" s="129"/>
      <c r="AX344" s="129"/>
      <c r="AY344" s="129"/>
      <c r="AZ344" s="129"/>
      <c r="BA344" s="129"/>
      <c r="BB344" s="129"/>
      <c r="BC344" s="129"/>
      <c r="BD344" s="129"/>
      <c r="BE344" s="129"/>
      <c r="BF344" s="129"/>
      <c r="BG344" s="129"/>
      <c r="BH344" s="129"/>
      <c r="BI344" s="129"/>
      <c r="BJ344" s="129"/>
      <c r="BK344" s="129"/>
      <c r="BL344" s="129"/>
      <c r="BM344" s="129"/>
    </row>
    <row r="345" spans="1:65" s="48" customFormat="1" ht="18.75">
      <c r="A345" s="29"/>
      <c r="B345" s="29"/>
      <c r="C345" s="29"/>
      <c r="D345" s="29"/>
      <c r="E345" s="29"/>
      <c r="F345" s="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33"/>
      <c r="AD345" s="129"/>
      <c r="AE345" s="129"/>
      <c r="AF345" s="129"/>
      <c r="AG345" s="129"/>
      <c r="AH345" s="129"/>
      <c r="AI345" s="129"/>
      <c r="AJ345" s="129"/>
      <c r="AK345" s="129"/>
      <c r="AL345" s="129"/>
      <c r="AM345" s="129"/>
      <c r="AN345" s="129"/>
      <c r="AO345" s="129"/>
      <c r="AP345" s="129"/>
      <c r="AQ345" s="129"/>
      <c r="AR345" s="129"/>
      <c r="AS345" s="129"/>
      <c r="AT345" s="129"/>
      <c r="AU345" s="129"/>
      <c r="AV345" s="129"/>
      <c r="AW345" s="129"/>
      <c r="AX345" s="129"/>
      <c r="AY345" s="129"/>
      <c r="AZ345" s="129"/>
      <c r="BA345" s="129"/>
      <c r="BB345" s="129"/>
      <c r="BC345" s="129"/>
      <c r="BD345" s="129"/>
      <c r="BE345" s="129"/>
      <c r="BF345" s="129"/>
      <c r="BG345" s="129"/>
      <c r="BH345" s="129"/>
      <c r="BI345" s="129"/>
      <c r="BJ345" s="129"/>
      <c r="BK345" s="129"/>
      <c r="BL345" s="129"/>
      <c r="BM345" s="129"/>
    </row>
    <row r="346" spans="1:65" s="48" customFormat="1" ht="18.75">
      <c r="A346" s="29"/>
      <c r="B346" s="29"/>
      <c r="C346" s="29"/>
      <c r="D346" s="29"/>
      <c r="E346" s="29"/>
      <c r="F346" s="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33"/>
      <c r="AD346" s="129"/>
      <c r="AE346" s="129"/>
      <c r="AF346" s="129"/>
      <c r="AG346" s="129"/>
      <c r="AH346" s="129"/>
      <c r="AI346" s="129"/>
      <c r="AJ346" s="129"/>
      <c r="AK346" s="129"/>
      <c r="AL346" s="129"/>
      <c r="AM346" s="129"/>
      <c r="AN346" s="129"/>
      <c r="AO346" s="129"/>
      <c r="AP346" s="129"/>
      <c r="AQ346" s="129"/>
      <c r="AR346" s="129"/>
      <c r="AS346" s="129"/>
      <c r="AT346" s="129"/>
      <c r="AU346" s="129"/>
      <c r="AV346" s="129"/>
      <c r="AW346" s="129"/>
      <c r="AX346" s="129"/>
      <c r="AY346" s="129"/>
      <c r="AZ346" s="129"/>
      <c r="BA346" s="129"/>
      <c r="BB346" s="129"/>
      <c r="BC346" s="129"/>
      <c r="BD346" s="129"/>
      <c r="BE346" s="129"/>
      <c r="BF346" s="129"/>
      <c r="BG346" s="129"/>
      <c r="BH346" s="129"/>
      <c r="BI346" s="129"/>
      <c r="BJ346" s="129"/>
      <c r="BK346" s="129"/>
      <c r="BL346" s="129"/>
      <c r="BM346" s="129"/>
    </row>
    <row r="347" spans="1:65" s="48" customFormat="1" ht="18.75">
      <c r="A347" s="29"/>
      <c r="B347" s="29"/>
      <c r="C347" s="29"/>
      <c r="D347" s="29"/>
      <c r="E347" s="29"/>
      <c r="F347" s="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33"/>
      <c r="AD347" s="129"/>
      <c r="AE347" s="129"/>
      <c r="AF347" s="129"/>
      <c r="AG347" s="129"/>
      <c r="AH347" s="129"/>
      <c r="AI347" s="129"/>
      <c r="AJ347" s="129"/>
      <c r="AK347" s="129"/>
      <c r="AL347" s="129"/>
      <c r="AM347" s="129"/>
      <c r="AN347" s="129"/>
      <c r="AO347" s="129"/>
      <c r="AP347" s="129"/>
      <c r="AQ347" s="129"/>
      <c r="AR347" s="129"/>
      <c r="AS347" s="129"/>
      <c r="AT347" s="129"/>
      <c r="AU347" s="129"/>
      <c r="AV347" s="129"/>
      <c r="AW347" s="129"/>
      <c r="AX347" s="129"/>
      <c r="AY347" s="129"/>
      <c r="AZ347" s="129"/>
      <c r="BA347" s="129"/>
      <c r="BB347" s="129"/>
      <c r="BC347" s="129"/>
      <c r="BD347" s="129"/>
      <c r="BE347" s="129"/>
      <c r="BF347" s="129"/>
      <c r="BG347" s="129"/>
      <c r="BH347" s="129"/>
      <c r="BI347" s="129"/>
      <c r="BJ347" s="129"/>
      <c r="BK347" s="129"/>
      <c r="BL347" s="129"/>
      <c r="BM347" s="129"/>
    </row>
    <row r="348" spans="1:65" s="48" customFormat="1" ht="18.75">
      <c r="A348" s="29"/>
      <c r="B348" s="29"/>
      <c r="C348" s="29"/>
      <c r="D348" s="29"/>
      <c r="E348" s="29"/>
      <c r="F348" s="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33"/>
      <c r="AD348" s="129"/>
      <c r="AE348" s="129"/>
      <c r="AF348" s="129"/>
      <c r="AG348" s="129"/>
      <c r="AH348" s="129"/>
      <c r="AI348" s="129"/>
      <c r="AJ348" s="129"/>
      <c r="AK348" s="129"/>
      <c r="AL348" s="129"/>
      <c r="AM348" s="129"/>
      <c r="AN348" s="129"/>
      <c r="AO348" s="129"/>
      <c r="AP348" s="129"/>
      <c r="AQ348" s="129"/>
      <c r="AR348" s="129"/>
      <c r="AS348" s="129"/>
      <c r="AT348" s="129"/>
      <c r="AU348" s="129"/>
      <c r="AV348" s="129"/>
      <c r="AW348" s="129"/>
      <c r="AX348" s="129"/>
      <c r="AY348" s="129"/>
      <c r="AZ348" s="129"/>
      <c r="BA348" s="129"/>
      <c r="BB348" s="129"/>
      <c r="BC348" s="129"/>
      <c r="BD348" s="129"/>
      <c r="BE348" s="129"/>
      <c r="BF348" s="129"/>
      <c r="BG348" s="129"/>
      <c r="BH348" s="129"/>
      <c r="BI348" s="129"/>
      <c r="BJ348" s="129"/>
      <c r="BK348" s="129"/>
      <c r="BL348" s="129"/>
      <c r="BM348" s="129"/>
    </row>
    <row r="349" spans="1:65" s="48" customFormat="1" ht="18.75">
      <c r="A349" s="29"/>
      <c r="B349" s="29"/>
      <c r="C349" s="29"/>
      <c r="D349" s="29"/>
      <c r="E349" s="29"/>
      <c r="F349" s="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33"/>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c r="BJ349" s="129"/>
      <c r="BK349" s="129"/>
      <c r="BL349" s="129"/>
      <c r="BM349" s="129"/>
    </row>
    <row r="350" spans="1:65" s="48" customFormat="1" ht="18.75">
      <c r="A350" s="29"/>
      <c r="B350" s="29"/>
      <c r="C350" s="29"/>
      <c r="D350" s="29"/>
      <c r="E350" s="29"/>
      <c r="F350" s="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33"/>
      <c r="AD350" s="129"/>
      <c r="AE350" s="129"/>
      <c r="AF350" s="129"/>
      <c r="AG350" s="129"/>
      <c r="AH350" s="129"/>
      <c r="AI350" s="129"/>
      <c r="AJ350" s="129"/>
      <c r="AK350" s="129"/>
      <c r="AL350" s="129"/>
      <c r="AM350" s="129"/>
      <c r="AN350" s="129"/>
      <c r="AO350" s="129"/>
      <c r="AP350" s="129"/>
      <c r="AQ350" s="129"/>
      <c r="AR350" s="129"/>
      <c r="AS350" s="129"/>
      <c r="AT350" s="129"/>
      <c r="AU350" s="129"/>
      <c r="AV350" s="129"/>
      <c r="AW350" s="129"/>
      <c r="AX350" s="129"/>
      <c r="AY350" s="129"/>
      <c r="AZ350" s="129"/>
      <c r="BA350" s="129"/>
      <c r="BB350" s="129"/>
      <c r="BC350" s="129"/>
      <c r="BD350" s="129"/>
      <c r="BE350" s="129"/>
      <c r="BF350" s="129"/>
      <c r="BG350" s="129"/>
      <c r="BH350" s="129"/>
      <c r="BI350" s="129"/>
      <c r="BJ350" s="129"/>
      <c r="BK350" s="129"/>
      <c r="BL350" s="129"/>
      <c r="BM350" s="129"/>
    </row>
    <row r="351" spans="1:65" s="48" customFormat="1" ht="18.75">
      <c r="A351" s="29"/>
      <c r="B351" s="29"/>
      <c r="C351" s="29"/>
      <c r="D351" s="29"/>
      <c r="E351" s="29"/>
      <c r="F351" s="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33"/>
      <c r="AD351" s="129"/>
      <c r="AE351" s="129"/>
      <c r="AF351" s="129"/>
      <c r="AG351" s="129"/>
      <c r="AH351" s="129"/>
      <c r="AI351" s="129"/>
      <c r="AJ351" s="129"/>
      <c r="AK351" s="129"/>
      <c r="AL351" s="129"/>
      <c r="AM351" s="129"/>
      <c r="AN351" s="129"/>
      <c r="AO351" s="129"/>
      <c r="AP351" s="129"/>
      <c r="AQ351" s="129"/>
      <c r="AR351" s="129"/>
      <c r="AS351" s="129"/>
      <c r="AT351" s="129"/>
      <c r="AU351" s="129"/>
      <c r="AV351" s="129"/>
      <c r="AW351" s="129"/>
      <c r="AX351" s="129"/>
      <c r="AY351" s="129"/>
      <c r="AZ351" s="129"/>
      <c r="BA351" s="129"/>
      <c r="BB351" s="129"/>
      <c r="BC351" s="129"/>
      <c r="BD351" s="129"/>
      <c r="BE351" s="129"/>
      <c r="BF351" s="129"/>
      <c r="BG351" s="129"/>
      <c r="BH351" s="129"/>
      <c r="BI351" s="129"/>
      <c r="BJ351" s="129"/>
      <c r="BK351" s="129"/>
      <c r="BL351" s="129"/>
      <c r="BM351" s="129"/>
    </row>
    <row r="352" spans="1:65" s="48" customFormat="1" ht="18.75">
      <c r="A352" s="29"/>
      <c r="B352" s="29"/>
      <c r="C352" s="29"/>
      <c r="D352" s="29"/>
      <c r="E352" s="29"/>
      <c r="F352" s="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33"/>
      <c r="AD352" s="129"/>
      <c r="AE352" s="129"/>
      <c r="AF352" s="129"/>
      <c r="AG352" s="129"/>
      <c r="AH352" s="129"/>
      <c r="AI352" s="129"/>
      <c r="AJ352" s="129"/>
      <c r="AK352" s="129"/>
      <c r="AL352" s="129"/>
      <c r="AM352" s="129"/>
      <c r="AN352" s="129"/>
      <c r="AO352" s="129"/>
      <c r="AP352" s="129"/>
      <c r="AQ352" s="129"/>
      <c r="AR352" s="129"/>
      <c r="AS352" s="129"/>
      <c r="AT352" s="129"/>
      <c r="AU352" s="129"/>
      <c r="AV352" s="129"/>
      <c r="AW352" s="129"/>
      <c r="AX352" s="129"/>
      <c r="AY352" s="129"/>
      <c r="AZ352" s="129"/>
      <c r="BA352" s="129"/>
      <c r="BB352" s="129"/>
      <c r="BC352" s="129"/>
      <c r="BD352" s="129"/>
      <c r="BE352" s="129"/>
      <c r="BF352" s="129"/>
      <c r="BG352" s="129"/>
      <c r="BH352" s="129"/>
      <c r="BI352" s="129"/>
      <c r="BJ352" s="129"/>
      <c r="BK352" s="129"/>
      <c r="BL352" s="129"/>
      <c r="BM352" s="129"/>
    </row>
    <row r="353" spans="1:65" s="48" customFormat="1" ht="18.75">
      <c r="A353" s="29"/>
      <c r="B353" s="29"/>
      <c r="C353" s="29"/>
      <c r="D353" s="29"/>
      <c r="E353" s="29"/>
      <c r="F353" s="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33"/>
      <c r="AD353" s="129"/>
      <c r="AE353" s="129"/>
      <c r="AF353" s="129"/>
      <c r="AG353" s="129"/>
      <c r="AH353" s="129"/>
      <c r="AI353" s="129"/>
      <c r="AJ353" s="129"/>
      <c r="AK353" s="129"/>
      <c r="AL353" s="129"/>
      <c r="AM353" s="129"/>
      <c r="AN353" s="129"/>
      <c r="AO353" s="129"/>
      <c r="AP353" s="129"/>
      <c r="AQ353" s="129"/>
      <c r="AR353" s="129"/>
      <c r="AS353" s="129"/>
      <c r="AT353" s="129"/>
      <c r="AU353" s="129"/>
      <c r="AV353" s="129"/>
      <c r="AW353" s="129"/>
      <c r="AX353" s="129"/>
      <c r="AY353" s="129"/>
      <c r="AZ353" s="129"/>
      <c r="BA353" s="129"/>
      <c r="BB353" s="129"/>
      <c r="BC353" s="129"/>
      <c r="BD353" s="129"/>
      <c r="BE353" s="129"/>
      <c r="BF353" s="129"/>
      <c r="BG353" s="129"/>
      <c r="BH353" s="129"/>
      <c r="BI353" s="129"/>
      <c r="BJ353" s="129"/>
      <c r="BK353" s="129"/>
      <c r="BL353" s="129"/>
      <c r="BM353" s="129"/>
    </row>
    <row r="354" spans="1:65" s="48" customFormat="1" ht="18.75">
      <c r="A354" s="29"/>
      <c r="B354" s="29"/>
      <c r="C354" s="29"/>
      <c r="D354" s="29"/>
      <c r="E354" s="29"/>
      <c r="F354" s="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33"/>
      <c r="AD354" s="129"/>
      <c r="AE354" s="129"/>
      <c r="AF354" s="129"/>
      <c r="AG354" s="129"/>
      <c r="AH354" s="129"/>
      <c r="AI354" s="129"/>
      <c r="AJ354" s="129"/>
      <c r="AK354" s="129"/>
      <c r="AL354" s="129"/>
      <c r="AM354" s="129"/>
      <c r="AN354" s="129"/>
      <c r="AO354" s="129"/>
      <c r="AP354" s="129"/>
      <c r="AQ354" s="129"/>
      <c r="AR354" s="129"/>
      <c r="AS354" s="129"/>
      <c r="AT354" s="129"/>
      <c r="AU354" s="129"/>
      <c r="AV354" s="129"/>
      <c r="AW354" s="129"/>
      <c r="AX354" s="129"/>
      <c r="AY354" s="129"/>
      <c r="AZ354" s="129"/>
      <c r="BA354" s="129"/>
      <c r="BB354" s="129"/>
      <c r="BC354" s="129"/>
      <c r="BD354" s="129"/>
      <c r="BE354" s="129"/>
      <c r="BF354" s="129"/>
      <c r="BG354" s="129"/>
      <c r="BH354" s="129"/>
      <c r="BI354" s="129"/>
      <c r="BJ354" s="129"/>
      <c r="BK354" s="129"/>
      <c r="BL354" s="129"/>
      <c r="BM354" s="129"/>
    </row>
    <row r="355" spans="1:65" s="48" customFormat="1" ht="18.75">
      <c r="A355" s="29"/>
      <c r="B355" s="29"/>
      <c r="C355" s="29"/>
      <c r="D355" s="29"/>
      <c r="E355" s="29"/>
      <c r="F355" s="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33"/>
      <c r="AD355" s="129"/>
      <c r="AE355" s="129"/>
      <c r="AF355" s="129"/>
      <c r="AG355" s="129"/>
      <c r="AH355" s="129"/>
      <c r="AI355" s="129"/>
      <c r="AJ355" s="129"/>
      <c r="AK355" s="129"/>
      <c r="AL355" s="129"/>
      <c r="AM355" s="129"/>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c r="BJ355" s="129"/>
      <c r="BK355" s="129"/>
      <c r="BL355" s="129"/>
      <c r="BM355" s="129"/>
    </row>
    <row r="356" spans="1:65" s="48" customFormat="1" ht="18.75">
      <c r="A356" s="29"/>
      <c r="B356" s="29"/>
      <c r="C356" s="29"/>
      <c r="D356" s="29"/>
      <c r="E356" s="29"/>
      <c r="F356" s="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33"/>
      <c r="AD356" s="129"/>
      <c r="AE356" s="129"/>
      <c r="AF356" s="129"/>
      <c r="AG356" s="129"/>
      <c r="AH356" s="129"/>
      <c r="AI356" s="129"/>
      <c r="AJ356" s="129"/>
      <c r="AK356" s="129"/>
      <c r="AL356" s="129"/>
      <c r="AM356" s="129"/>
      <c r="AN356" s="129"/>
      <c r="AO356" s="129"/>
      <c r="AP356" s="129"/>
      <c r="AQ356" s="129"/>
      <c r="AR356" s="129"/>
      <c r="AS356" s="129"/>
      <c r="AT356" s="129"/>
      <c r="AU356" s="129"/>
      <c r="AV356" s="129"/>
      <c r="AW356" s="129"/>
      <c r="AX356" s="129"/>
      <c r="AY356" s="129"/>
      <c r="AZ356" s="129"/>
      <c r="BA356" s="129"/>
      <c r="BB356" s="129"/>
      <c r="BC356" s="129"/>
      <c r="BD356" s="129"/>
      <c r="BE356" s="129"/>
      <c r="BF356" s="129"/>
      <c r="BG356" s="129"/>
      <c r="BH356" s="129"/>
      <c r="BI356" s="129"/>
      <c r="BJ356" s="129"/>
      <c r="BK356" s="129"/>
      <c r="BL356" s="129"/>
      <c r="BM356" s="129"/>
    </row>
    <row r="357" spans="1:65" s="48" customFormat="1" ht="18.75">
      <c r="A357" s="29"/>
      <c r="B357" s="29"/>
      <c r="C357" s="29"/>
      <c r="D357" s="29"/>
      <c r="E357" s="29"/>
      <c r="F357" s="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33"/>
      <c r="AD357" s="129"/>
      <c r="AE357" s="129"/>
      <c r="AF357" s="129"/>
      <c r="AG357" s="129"/>
      <c r="AH357" s="129"/>
      <c r="AI357" s="129"/>
      <c r="AJ357" s="129"/>
      <c r="AK357" s="129"/>
      <c r="AL357" s="129"/>
      <c r="AM357" s="129"/>
      <c r="AN357" s="129"/>
      <c r="AO357" s="129"/>
      <c r="AP357" s="129"/>
      <c r="AQ357" s="129"/>
      <c r="AR357" s="129"/>
      <c r="AS357" s="129"/>
      <c r="AT357" s="129"/>
      <c r="AU357" s="129"/>
      <c r="AV357" s="129"/>
      <c r="AW357" s="129"/>
      <c r="AX357" s="129"/>
      <c r="AY357" s="129"/>
      <c r="AZ357" s="129"/>
      <c r="BA357" s="129"/>
      <c r="BB357" s="129"/>
      <c r="BC357" s="129"/>
      <c r="BD357" s="129"/>
      <c r="BE357" s="129"/>
      <c r="BF357" s="129"/>
      <c r="BG357" s="129"/>
      <c r="BH357" s="129"/>
      <c r="BI357" s="129"/>
      <c r="BJ357" s="129"/>
      <c r="BK357" s="129"/>
      <c r="BL357" s="129"/>
      <c r="BM357" s="129"/>
    </row>
    <row r="358" spans="1:65" s="48" customFormat="1" ht="18.75">
      <c r="A358" s="29"/>
      <c r="B358" s="29"/>
      <c r="C358" s="29"/>
      <c r="D358" s="29"/>
      <c r="E358" s="29"/>
      <c r="F358" s="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33"/>
      <c r="AD358" s="129"/>
      <c r="AE358" s="129"/>
      <c r="AF358" s="129"/>
      <c r="AG358" s="129"/>
      <c r="AH358" s="129"/>
      <c r="AI358" s="129"/>
      <c r="AJ358" s="129"/>
      <c r="AK358" s="129"/>
      <c r="AL358" s="129"/>
      <c r="AM358" s="129"/>
      <c r="AN358" s="129"/>
      <c r="AO358" s="129"/>
      <c r="AP358" s="129"/>
      <c r="AQ358" s="129"/>
      <c r="AR358" s="129"/>
      <c r="AS358" s="129"/>
      <c r="AT358" s="129"/>
      <c r="AU358" s="129"/>
      <c r="AV358" s="129"/>
      <c r="AW358" s="129"/>
      <c r="AX358" s="129"/>
      <c r="AY358" s="129"/>
      <c r="AZ358" s="129"/>
      <c r="BA358" s="129"/>
      <c r="BB358" s="129"/>
      <c r="BC358" s="129"/>
      <c r="BD358" s="129"/>
      <c r="BE358" s="129"/>
      <c r="BF358" s="129"/>
      <c r="BG358" s="129"/>
      <c r="BH358" s="129"/>
      <c r="BI358" s="129"/>
      <c r="BJ358" s="129"/>
      <c r="BK358" s="129"/>
      <c r="BL358" s="129"/>
      <c r="BM358" s="129"/>
    </row>
    <row r="359" spans="1:65" s="48" customFormat="1" ht="18.75">
      <c r="A359" s="29"/>
      <c r="B359" s="29"/>
      <c r="C359" s="29"/>
      <c r="D359" s="29"/>
      <c r="E359" s="29"/>
      <c r="F359" s="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33"/>
      <c r="AD359" s="129"/>
      <c r="AE359" s="129"/>
      <c r="AF359" s="129"/>
      <c r="AG359" s="129"/>
      <c r="AH359" s="129"/>
      <c r="AI359" s="129"/>
      <c r="AJ359" s="129"/>
      <c r="AK359" s="129"/>
      <c r="AL359" s="129"/>
      <c r="AM359" s="129"/>
      <c r="AN359" s="129"/>
      <c r="AO359" s="129"/>
      <c r="AP359" s="129"/>
      <c r="AQ359" s="129"/>
      <c r="AR359" s="129"/>
      <c r="AS359" s="129"/>
      <c r="AT359" s="129"/>
      <c r="AU359" s="129"/>
      <c r="AV359" s="129"/>
      <c r="AW359" s="129"/>
      <c r="AX359" s="129"/>
      <c r="AY359" s="129"/>
      <c r="AZ359" s="129"/>
      <c r="BA359" s="129"/>
      <c r="BB359" s="129"/>
      <c r="BC359" s="129"/>
      <c r="BD359" s="129"/>
      <c r="BE359" s="129"/>
      <c r="BF359" s="129"/>
      <c r="BG359" s="129"/>
      <c r="BH359" s="129"/>
      <c r="BI359" s="129"/>
      <c r="BJ359" s="129"/>
      <c r="BK359" s="129"/>
      <c r="BL359" s="129"/>
      <c r="BM359" s="129"/>
    </row>
    <row r="360" spans="1:65" s="48" customFormat="1" ht="18.75">
      <c r="A360" s="29"/>
      <c r="B360" s="29"/>
      <c r="C360" s="29"/>
      <c r="D360" s="29"/>
      <c r="E360" s="29"/>
      <c r="F360" s="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33"/>
      <c r="AD360" s="129"/>
      <c r="AE360" s="129"/>
      <c r="AF360" s="129"/>
      <c r="AG360" s="129"/>
      <c r="AH360" s="129"/>
      <c r="AI360" s="129"/>
      <c r="AJ360" s="129"/>
      <c r="AK360" s="129"/>
      <c r="AL360" s="129"/>
      <c r="AM360" s="129"/>
      <c r="AN360" s="129"/>
      <c r="AO360" s="129"/>
      <c r="AP360" s="129"/>
      <c r="AQ360" s="129"/>
      <c r="AR360" s="129"/>
      <c r="AS360" s="129"/>
      <c r="AT360" s="129"/>
      <c r="AU360" s="129"/>
      <c r="AV360" s="129"/>
      <c r="AW360" s="129"/>
      <c r="AX360" s="129"/>
      <c r="AY360" s="129"/>
      <c r="AZ360" s="129"/>
      <c r="BA360" s="129"/>
      <c r="BB360" s="129"/>
      <c r="BC360" s="129"/>
      <c r="BD360" s="129"/>
      <c r="BE360" s="129"/>
      <c r="BF360" s="129"/>
      <c r="BG360" s="129"/>
      <c r="BH360" s="129"/>
      <c r="BI360" s="129"/>
      <c r="BJ360" s="129"/>
      <c r="BK360" s="129"/>
      <c r="BL360" s="129"/>
      <c r="BM360" s="129"/>
    </row>
    <row r="361" spans="1:65" s="48" customFormat="1" ht="18.75">
      <c r="A361" s="29"/>
      <c r="B361" s="29"/>
      <c r="C361" s="29"/>
      <c r="D361" s="29"/>
      <c r="E361" s="29"/>
      <c r="F361" s="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33"/>
      <c r="AD361" s="129"/>
      <c r="AE361" s="129"/>
      <c r="AF361" s="129"/>
      <c r="AG361" s="129"/>
      <c r="AH361" s="129"/>
      <c r="AI361" s="129"/>
      <c r="AJ361" s="129"/>
      <c r="AK361" s="129"/>
      <c r="AL361" s="129"/>
      <c r="AM361" s="129"/>
      <c r="AN361" s="129"/>
      <c r="AO361" s="129"/>
      <c r="AP361" s="129"/>
      <c r="AQ361" s="129"/>
      <c r="AR361" s="129"/>
      <c r="AS361" s="129"/>
      <c r="AT361" s="129"/>
      <c r="AU361" s="129"/>
      <c r="AV361" s="129"/>
      <c r="AW361" s="129"/>
      <c r="AX361" s="129"/>
      <c r="AY361" s="129"/>
      <c r="AZ361" s="129"/>
      <c r="BA361" s="129"/>
      <c r="BB361" s="129"/>
      <c r="BC361" s="129"/>
      <c r="BD361" s="129"/>
      <c r="BE361" s="129"/>
      <c r="BF361" s="129"/>
      <c r="BG361" s="129"/>
      <c r="BH361" s="129"/>
      <c r="BI361" s="129"/>
      <c r="BJ361" s="129"/>
      <c r="BK361" s="129"/>
      <c r="BL361" s="129"/>
      <c r="BM361" s="129"/>
    </row>
    <row r="362" spans="1:65" s="48" customFormat="1" ht="18.75">
      <c r="A362" s="29"/>
      <c r="B362" s="29"/>
      <c r="C362" s="29"/>
      <c r="D362" s="29"/>
      <c r="E362" s="29"/>
      <c r="F362" s="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33"/>
      <c r="AD362" s="129"/>
      <c r="AE362" s="129"/>
      <c r="AF362" s="129"/>
      <c r="AG362" s="129"/>
      <c r="AH362" s="129"/>
      <c r="AI362" s="129"/>
      <c r="AJ362" s="129"/>
      <c r="AK362" s="129"/>
      <c r="AL362" s="129"/>
      <c r="AM362" s="129"/>
      <c r="AN362" s="129"/>
      <c r="AO362" s="129"/>
      <c r="AP362" s="129"/>
      <c r="AQ362" s="129"/>
      <c r="AR362" s="129"/>
      <c r="AS362" s="129"/>
      <c r="AT362" s="129"/>
      <c r="AU362" s="129"/>
      <c r="AV362" s="129"/>
      <c r="AW362" s="129"/>
      <c r="AX362" s="129"/>
      <c r="AY362" s="129"/>
      <c r="AZ362" s="129"/>
      <c r="BA362" s="129"/>
      <c r="BB362" s="129"/>
      <c r="BC362" s="129"/>
      <c r="BD362" s="129"/>
      <c r="BE362" s="129"/>
      <c r="BF362" s="129"/>
      <c r="BG362" s="129"/>
      <c r="BH362" s="129"/>
      <c r="BI362" s="129"/>
      <c r="BJ362" s="129"/>
      <c r="BK362" s="129"/>
      <c r="BL362" s="129"/>
      <c r="BM362" s="129"/>
    </row>
    <row r="363" spans="1:65" s="48" customFormat="1" ht="18.75">
      <c r="A363" s="29"/>
      <c r="B363" s="29"/>
      <c r="C363" s="29"/>
      <c r="D363" s="29"/>
      <c r="E363" s="29"/>
      <c r="F363" s="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33"/>
      <c r="AD363" s="129"/>
      <c r="AE363" s="129"/>
      <c r="AF363" s="129"/>
      <c r="AG363" s="129"/>
      <c r="AH363" s="129"/>
      <c r="AI363" s="129"/>
      <c r="AJ363" s="129"/>
      <c r="AK363" s="129"/>
      <c r="AL363" s="129"/>
      <c r="AM363" s="129"/>
      <c r="AN363" s="129"/>
      <c r="AO363" s="129"/>
      <c r="AP363" s="129"/>
      <c r="AQ363" s="129"/>
      <c r="AR363" s="129"/>
      <c r="AS363" s="129"/>
      <c r="AT363" s="129"/>
      <c r="AU363" s="129"/>
      <c r="AV363" s="129"/>
      <c r="AW363" s="129"/>
      <c r="AX363" s="129"/>
      <c r="AY363" s="129"/>
      <c r="AZ363" s="129"/>
      <c r="BA363" s="129"/>
      <c r="BB363" s="129"/>
      <c r="BC363" s="129"/>
      <c r="BD363" s="129"/>
      <c r="BE363" s="129"/>
      <c r="BF363" s="129"/>
      <c r="BG363" s="129"/>
      <c r="BH363" s="129"/>
      <c r="BI363" s="129"/>
      <c r="BJ363" s="129"/>
      <c r="BK363" s="129"/>
      <c r="BL363" s="129"/>
      <c r="BM363" s="129"/>
    </row>
    <row r="364" spans="1:65" s="48" customFormat="1" ht="18.75">
      <c r="A364" s="29"/>
      <c r="B364" s="29"/>
      <c r="C364" s="29"/>
      <c r="D364" s="29"/>
      <c r="E364" s="29"/>
      <c r="F364" s="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33"/>
      <c r="AD364" s="129"/>
      <c r="AE364" s="129"/>
      <c r="AF364" s="129"/>
      <c r="AG364" s="129"/>
      <c r="AH364" s="129"/>
      <c r="AI364" s="129"/>
      <c r="AJ364" s="129"/>
      <c r="AK364" s="129"/>
      <c r="AL364" s="129"/>
      <c r="AM364" s="129"/>
      <c r="AN364" s="129"/>
      <c r="AO364" s="129"/>
      <c r="AP364" s="129"/>
      <c r="AQ364" s="129"/>
      <c r="AR364" s="129"/>
      <c r="AS364" s="129"/>
      <c r="AT364" s="129"/>
      <c r="AU364" s="129"/>
      <c r="AV364" s="129"/>
      <c r="AW364" s="129"/>
      <c r="AX364" s="129"/>
      <c r="AY364" s="129"/>
      <c r="AZ364" s="129"/>
      <c r="BA364" s="129"/>
      <c r="BB364" s="129"/>
      <c r="BC364" s="129"/>
      <c r="BD364" s="129"/>
      <c r="BE364" s="129"/>
      <c r="BF364" s="129"/>
      <c r="BG364" s="129"/>
      <c r="BH364" s="129"/>
      <c r="BI364" s="129"/>
      <c r="BJ364" s="129"/>
      <c r="BK364" s="129"/>
      <c r="BL364" s="129"/>
      <c r="BM364" s="129"/>
    </row>
    <row r="365" spans="1:65" s="48" customFormat="1" ht="18.75">
      <c r="A365" s="29"/>
      <c r="B365" s="29"/>
      <c r="C365" s="29"/>
      <c r="D365" s="29"/>
      <c r="E365" s="29"/>
      <c r="F365" s="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33"/>
      <c r="AD365" s="129"/>
      <c r="AE365" s="129"/>
      <c r="AF365" s="129"/>
      <c r="AG365" s="129"/>
      <c r="AH365" s="129"/>
      <c r="AI365" s="129"/>
      <c r="AJ365" s="129"/>
      <c r="AK365" s="129"/>
      <c r="AL365" s="129"/>
      <c r="AM365" s="129"/>
      <c r="AN365" s="129"/>
      <c r="AO365" s="129"/>
      <c r="AP365" s="129"/>
      <c r="AQ365" s="129"/>
      <c r="AR365" s="129"/>
      <c r="AS365" s="129"/>
      <c r="AT365" s="129"/>
      <c r="AU365" s="129"/>
      <c r="AV365" s="129"/>
      <c r="AW365" s="129"/>
      <c r="AX365" s="129"/>
      <c r="AY365" s="129"/>
      <c r="AZ365" s="129"/>
      <c r="BA365" s="129"/>
      <c r="BB365" s="129"/>
      <c r="BC365" s="129"/>
      <c r="BD365" s="129"/>
      <c r="BE365" s="129"/>
      <c r="BF365" s="129"/>
      <c r="BG365" s="129"/>
      <c r="BH365" s="129"/>
      <c r="BI365" s="129"/>
      <c r="BJ365" s="129"/>
      <c r="BK365" s="129"/>
      <c r="BL365" s="129"/>
      <c r="BM365" s="129"/>
    </row>
    <row r="366" spans="1:65" s="48" customFormat="1" ht="18.75">
      <c r="A366" s="29"/>
      <c r="B366" s="29"/>
      <c r="C366" s="29"/>
      <c r="D366" s="29"/>
      <c r="E366" s="29"/>
      <c r="F366" s="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33"/>
      <c r="AD366" s="129"/>
      <c r="AE366" s="129"/>
      <c r="AF366" s="129"/>
      <c r="AG366" s="129"/>
      <c r="AH366" s="129"/>
      <c r="AI366" s="129"/>
      <c r="AJ366" s="129"/>
      <c r="AK366" s="129"/>
      <c r="AL366" s="129"/>
      <c r="AM366" s="129"/>
      <c r="AN366" s="129"/>
      <c r="AO366" s="129"/>
      <c r="AP366" s="129"/>
      <c r="AQ366" s="129"/>
      <c r="AR366" s="129"/>
      <c r="AS366" s="129"/>
      <c r="AT366" s="129"/>
      <c r="AU366" s="129"/>
      <c r="AV366" s="129"/>
      <c r="AW366" s="129"/>
      <c r="AX366" s="129"/>
      <c r="AY366" s="129"/>
      <c r="AZ366" s="129"/>
      <c r="BA366" s="129"/>
      <c r="BB366" s="129"/>
      <c r="BC366" s="129"/>
      <c r="BD366" s="129"/>
      <c r="BE366" s="129"/>
      <c r="BF366" s="129"/>
      <c r="BG366" s="129"/>
      <c r="BH366" s="129"/>
      <c r="BI366" s="129"/>
      <c r="BJ366" s="129"/>
      <c r="BK366" s="129"/>
      <c r="BL366" s="129"/>
      <c r="BM366" s="129"/>
    </row>
    <row r="367" spans="1:65" s="48" customFormat="1" ht="18.75">
      <c r="A367" s="29"/>
      <c r="B367" s="29"/>
      <c r="C367" s="29"/>
      <c r="D367" s="29"/>
      <c r="E367" s="29"/>
      <c r="F367" s="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33"/>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29"/>
      <c r="AY367" s="129"/>
      <c r="AZ367" s="129"/>
      <c r="BA367" s="129"/>
      <c r="BB367" s="129"/>
      <c r="BC367" s="129"/>
      <c r="BD367" s="129"/>
      <c r="BE367" s="129"/>
      <c r="BF367" s="129"/>
      <c r="BG367" s="129"/>
      <c r="BH367" s="129"/>
      <c r="BI367" s="129"/>
      <c r="BJ367" s="129"/>
      <c r="BK367" s="129"/>
      <c r="BL367" s="129"/>
      <c r="BM367" s="129"/>
    </row>
    <row r="368" spans="1:65" s="48" customFormat="1" ht="18.75">
      <c r="A368" s="29"/>
      <c r="B368" s="29"/>
      <c r="C368" s="29"/>
      <c r="D368" s="29"/>
      <c r="E368" s="29"/>
      <c r="F368" s="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33"/>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29"/>
      <c r="AY368" s="129"/>
      <c r="AZ368" s="129"/>
      <c r="BA368" s="129"/>
      <c r="BB368" s="129"/>
      <c r="BC368" s="129"/>
      <c r="BD368" s="129"/>
      <c r="BE368" s="129"/>
      <c r="BF368" s="129"/>
      <c r="BG368" s="129"/>
      <c r="BH368" s="129"/>
      <c r="BI368" s="129"/>
      <c r="BJ368" s="129"/>
      <c r="BK368" s="129"/>
      <c r="BL368" s="129"/>
      <c r="BM368" s="129"/>
    </row>
    <row r="369" spans="1:65" s="48" customFormat="1" ht="18.75">
      <c r="A369" s="29"/>
      <c r="B369" s="29"/>
      <c r="C369" s="29"/>
      <c r="D369" s="29"/>
      <c r="E369" s="29"/>
      <c r="F369" s="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33"/>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29"/>
      <c r="AY369" s="129"/>
      <c r="AZ369" s="129"/>
      <c r="BA369" s="129"/>
      <c r="BB369" s="129"/>
      <c r="BC369" s="129"/>
      <c r="BD369" s="129"/>
      <c r="BE369" s="129"/>
      <c r="BF369" s="129"/>
      <c r="BG369" s="129"/>
      <c r="BH369" s="129"/>
      <c r="BI369" s="129"/>
      <c r="BJ369" s="129"/>
      <c r="BK369" s="129"/>
      <c r="BL369" s="129"/>
      <c r="BM369" s="129"/>
    </row>
    <row r="370" spans="1:65" s="48" customFormat="1" ht="18.75">
      <c r="A370" s="29"/>
      <c r="B370" s="29"/>
      <c r="C370" s="29"/>
      <c r="D370" s="29"/>
      <c r="E370" s="29"/>
      <c r="F370" s="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33"/>
      <c r="AD370" s="129"/>
      <c r="AE370" s="129"/>
      <c r="AF370" s="129"/>
      <c r="AG370" s="129"/>
      <c r="AH370" s="129"/>
      <c r="AI370" s="129"/>
      <c r="AJ370" s="129"/>
      <c r="AK370" s="129"/>
      <c r="AL370" s="129"/>
      <c r="AM370" s="129"/>
      <c r="AN370" s="129"/>
      <c r="AO370" s="129"/>
      <c r="AP370" s="129"/>
      <c r="AQ370" s="129"/>
      <c r="AR370" s="129"/>
      <c r="AS370" s="129"/>
      <c r="AT370" s="129"/>
      <c r="AU370" s="129"/>
      <c r="AV370" s="129"/>
      <c r="AW370" s="129"/>
      <c r="AX370" s="129"/>
      <c r="AY370" s="129"/>
      <c r="AZ370" s="129"/>
      <c r="BA370" s="129"/>
      <c r="BB370" s="129"/>
      <c r="BC370" s="129"/>
      <c r="BD370" s="129"/>
      <c r="BE370" s="129"/>
      <c r="BF370" s="129"/>
      <c r="BG370" s="129"/>
      <c r="BH370" s="129"/>
      <c r="BI370" s="129"/>
      <c r="BJ370" s="129"/>
      <c r="BK370" s="129"/>
      <c r="BL370" s="129"/>
      <c r="BM370" s="129"/>
    </row>
    <row r="371" spans="1:65" s="48" customFormat="1" ht="18.75">
      <c r="A371" s="29"/>
      <c r="B371" s="29"/>
      <c r="C371" s="29"/>
      <c r="D371" s="29"/>
      <c r="E371" s="29"/>
      <c r="F371" s="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33"/>
      <c r="AD371" s="129"/>
      <c r="AE371" s="129"/>
      <c r="AF371" s="129"/>
      <c r="AG371" s="129"/>
      <c r="AH371" s="129"/>
      <c r="AI371" s="129"/>
      <c r="AJ371" s="129"/>
      <c r="AK371" s="129"/>
      <c r="AL371" s="129"/>
      <c r="AM371" s="129"/>
      <c r="AN371" s="129"/>
      <c r="AO371" s="129"/>
      <c r="AP371" s="129"/>
      <c r="AQ371" s="129"/>
      <c r="AR371" s="129"/>
      <c r="AS371" s="129"/>
      <c r="AT371" s="129"/>
      <c r="AU371" s="129"/>
      <c r="AV371" s="129"/>
      <c r="AW371" s="129"/>
      <c r="AX371" s="129"/>
      <c r="AY371" s="129"/>
      <c r="AZ371" s="129"/>
      <c r="BA371" s="129"/>
      <c r="BB371" s="129"/>
      <c r="BC371" s="129"/>
      <c r="BD371" s="129"/>
      <c r="BE371" s="129"/>
      <c r="BF371" s="129"/>
      <c r="BG371" s="129"/>
      <c r="BH371" s="129"/>
      <c r="BI371" s="129"/>
      <c r="BJ371" s="129"/>
      <c r="BK371" s="129"/>
      <c r="BL371" s="129"/>
      <c r="BM371" s="129"/>
    </row>
    <row r="372" spans="1:65" s="48" customFormat="1" ht="18.75">
      <c r="A372" s="29"/>
      <c r="B372" s="29"/>
      <c r="C372" s="29"/>
      <c r="D372" s="29"/>
      <c r="E372" s="29"/>
      <c r="F372" s="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33"/>
      <c r="AD372" s="129"/>
      <c r="AE372" s="129"/>
      <c r="AF372" s="129"/>
      <c r="AG372" s="129"/>
      <c r="AH372" s="129"/>
      <c r="AI372" s="129"/>
      <c r="AJ372" s="129"/>
      <c r="AK372" s="129"/>
      <c r="AL372" s="129"/>
      <c r="AM372" s="129"/>
      <c r="AN372" s="129"/>
      <c r="AO372" s="129"/>
      <c r="AP372" s="129"/>
      <c r="AQ372" s="129"/>
      <c r="AR372" s="129"/>
      <c r="AS372" s="129"/>
      <c r="AT372" s="129"/>
      <c r="AU372" s="129"/>
      <c r="AV372" s="129"/>
      <c r="AW372" s="129"/>
      <c r="AX372" s="129"/>
      <c r="AY372" s="129"/>
      <c r="AZ372" s="129"/>
      <c r="BA372" s="129"/>
      <c r="BB372" s="129"/>
      <c r="BC372" s="129"/>
      <c r="BD372" s="129"/>
      <c r="BE372" s="129"/>
      <c r="BF372" s="129"/>
      <c r="BG372" s="129"/>
      <c r="BH372" s="129"/>
      <c r="BI372" s="129"/>
      <c r="BJ372" s="129"/>
      <c r="BK372" s="129"/>
      <c r="BL372" s="129"/>
      <c r="BM372" s="129"/>
    </row>
    <row r="373" spans="1:65" s="48" customFormat="1" ht="18.75">
      <c r="A373" s="29"/>
      <c r="B373" s="29"/>
      <c r="C373" s="29"/>
      <c r="D373" s="29"/>
      <c r="E373" s="29"/>
      <c r="F373" s="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33"/>
      <c r="AD373" s="129"/>
      <c r="AE373" s="129"/>
      <c r="AF373" s="129"/>
      <c r="AG373" s="129"/>
      <c r="AH373" s="129"/>
      <c r="AI373" s="129"/>
      <c r="AJ373" s="129"/>
      <c r="AK373" s="129"/>
      <c r="AL373" s="129"/>
      <c r="AM373" s="129"/>
      <c r="AN373" s="129"/>
      <c r="AO373" s="129"/>
      <c r="AP373" s="129"/>
      <c r="AQ373" s="129"/>
      <c r="AR373" s="129"/>
      <c r="AS373" s="129"/>
      <c r="AT373" s="129"/>
      <c r="AU373" s="129"/>
      <c r="AV373" s="129"/>
      <c r="AW373" s="129"/>
      <c r="AX373" s="129"/>
      <c r="AY373" s="129"/>
      <c r="AZ373" s="129"/>
      <c r="BA373" s="129"/>
      <c r="BB373" s="129"/>
      <c r="BC373" s="129"/>
      <c r="BD373" s="129"/>
      <c r="BE373" s="129"/>
      <c r="BF373" s="129"/>
      <c r="BG373" s="129"/>
      <c r="BH373" s="129"/>
      <c r="BI373" s="129"/>
      <c r="BJ373" s="129"/>
      <c r="BK373" s="129"/>
      <c r="BL373" s="129"/>
      <c r="BM373" s="129"/>
    </row>
    <row r="374" spans="1:65" s="48" customFormat="1" ht="18.75">
      <c r="A374" s="29"/>
      <c r="B374" s="29"/>
      <c r="C374" s="29"/>
      <c r="D374" s="29"/>
      <c r="E374" s="29"/>
      <c r="F374" s="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33"/>
      <c r="AD374" s="129"/>
      <c r="AE374" s="129"/>
      <c r="AF374" s="129"/>
      <c r="AG374" s="129"/>
      <c r="AH374" s="129"/>
      <c r="AI374" s="129"/>
      <c r="AJ374" s="129"/>
      <c r="AK374" s="129"/>
      <c r="AL374" s="129"/>
      <c r="AM374" s="129"/>
      <c r="AN374" s="129"/>
      <c r="AO374" s="129"/>
      <c r="AP374" s="129"/>
      <c r="AQ374" s="129"/>
      <c r="AR374" s="129"/>
      <c r="AS374" s="129"/>
      <c r="AT374" s="129"/>
      <c r="AU374" s="129"/>
      <c r="AV374" s="129"/>
      <c r="AW374" s="129"/>
      <c r="AX374" s="129"/>
      <c r="AY374" s="129"/>
      <c r="AZ374" s="129"/>
      <c r="BA374" s="129"/>
      <c r="BB374" s="129"/>
      <c r="BC374" s="129"/>
      <c r="BD374" s="129"/>
      <c r="BE374" s="129"/>
      <c r="BF374" s="129"/>
      <c r="BG374" s="129"/>
      <c r="BH374" s="129"/>
      <c r="BI374" s="129"/>
      <c r="BJ374" s="129"/>
      <c r="BK374" s="129"/>
      <c r="BL374" s="129"/>
      <c r="BM374" s="129"/>
    </row>
    <row r="375" spans="1:65" s="48" customFormat="1" ht="18.75">
      <c r="A375" s="29"/>
      <c r="B375" s="29"/>
      <c r="C375" s="29"/>
      <c r="D375" s="29"/>
      <c r="E375" s="29"/>
      <c r="F375" s="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33"/>
      <c r="AD375" s="129"/>
      <c r="AE375" s="129"/>
      <c r="AF375" s="129"/>
      <c r="AG375" s="129"/>
      <c r="AH375" s="129"/>
      <c r="AI375" s="129"/>
      <c r="AJ375" s="129"/>
      <c r="AK375" s="129"/>
      <c r="AL375" s="129"/>
      <c r="AM375" s="129"/>
      <c r="AN375" s="129"/>
      <c r="AO375" s="129"/>
      <c r="AP375" s="129"/>
      <c r="AQ375" s="129"/>
      <c r="AR375" s="129"/>
      <c r="AS375" s="129"/>
      <c r="AT375" s="129"/>
      <c r="AU375" s="129"/>
      <c r="AV375" s="129"/>
      <c r="AW375" s="129"/>
      <c r="AX375" s="129"/>
      <c r="AY375" s="129"/>
      <c r="AZ375" s="129"/>
      <c r="BA375" s="129"/>
      <c r="BB375" s="129"/>
      <c r="BC375" s="129"/>
      <c r="BD375" s="129"/>
      <c r="BE375" s="129"/>
      <c r="BF375" s="129"/>
      <c r="BG375" s="129"/>
      <c r="BH375" s="129"/>
      <c r="BI375" s="129"/>
      <c r="BJ375" s="129"/>
      <c r="BK375" s="129"/>
      <c r="BL375" s="129"/>
      <c r="BM375" s="129"/>
    </row>
    <row r="376" spans="1:65" s="48" customFormat="1" ht="18.75">
      <c r="A376" s="29"/>
      <c r="B376" s="29"/>
      <c r="C376" s="29"/>
      <c r="D376" s="29"/>
      <c r="E376" s="29"/>
      <c r="F376" s="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33"/>
      <c r="AD376" s="129"/>
      <c r="AE376" s="129"/>
      <c r="AF376" s="129"/>
      <c r="AG376" s="129"/>
      <c r="AH376" s="129"/>
      <c r="AI376" s="129"/>
      <c r="AJ376" s="129"/>
      <c r="AK376" s="129"/>
      <c r="AL376" s="129"/>
      <c r="AM376" s="129"/>
      <c r="AN376" s="129"/>
      <c r="AO376" s="129"/>
      <c r="AP376" s="129"/>
      <c r="AQ376" s="129"/>
      <c r="AR376" s="129"/>
      <c r="AS376" s="129"/>
      <c r="AT376" s="129"/>
      <c r="AU376" s="129"/>
      <c r="AV376" s="129"/>
      <c r="AW376" s="129"/>
      <c r="AX376" s="129"/>
      <c r="AY376" s="129"/>
      <c r="AZ376" s="129"/>
      <c r="BA376" s="129"/>
      <c r="BB376" s="129"/>
      <c r="BC376" s="129"/>
      <c r="BD376" s="129"/>
      <c r="BE376" s="129"/>
      <c r="BF376" s="129"/>
      <c r="BG376" s="129"/>
      <c r="BH376" s="129"/>
      <c r="BI376" s="129"/>
      <c r="BJ376" s="129"/>
      <c r="BK376" s="129"/>
      <c r="BL376" s="129"/>
      <c r="BM376" s="129"/>
    </row>
    <row r="377" spans="1:65" s="48" customFormat="1" ht="18.75">
      <c r="A377" s="29"/>
      <c r="B377" s="29"/>
      <c r="C377" s="29"/>
      <c r="D377" s="29"/>
      <c r="E377" s="29"/>
      <c r="F377" s="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33"/>
      <c r="AD377" s="129"/>
      <c r="AE377" s="129"/>
      <c r="AF377" s="129"/>
      <c r="AG377" s="129"/>
      <c r="AH377" s="129"/>
      <c r="AI377" s="129"/>
      <c r="AJ377" s="129"/>
      <c r="AK377" s="129"/>
      <c r="AL377" s="129"/>
      <c r="AM377" s="129"/>
      <c r="AN377" s="129"/>
      <c r="AO377" s="129"/>
      <c r="AP377" s="129"/>
      <c r="AQ377" s="129"/>
      <c r="AR377" s="129"/>
      <c r="AS377" s="129"/>
      <c r="AT377" s="129"/>
      <c r="AU377" s="129"/>
      <c r="AV377" s="129"/>
      <c r="AW377" s="129"/>
      <c r="AX377" s="129"/>
      <c r="AY377" s="129"/>
      <c r="AZ377" s="129"/>
      <c r="BA377" s="129"/>
      <c r="BB377" s="129"/>
      <c r="BC377" s="129"/>
      <c r="BD377" s="129"/>
      <c r="BE377" s="129"/>
      <c r="BF377" s="129"/>
      <c r="BG377" s="129"/>
      <c r="BH377" s="129"/>
      <c r="BI377" s="129"/>
      <c r="BJ377" s="129"/>
      <c r="BK377" s="129"/>
      <c r="BL377" s="129"/>
      <c r="BM377" s="129"/>
    </row>
    <row r="378" spans="1:65" s="48" customFormat="1" ht="18.75">
      <c r="A378" s="29"/>
      <c r="B378" s="29"/>
      <c r="C378" s="29"/>
      <c r="D378" s="29"/>
      <c r="E378" s="29"/>
      <c r="F378" s="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33"/>
      <c r="AD378" s="129"/>
      <c r="AE378" s="129"/>
      <c r="AF378" s="129"/>
      <c r="AG378" s="129"/>
      <c r="AH378" s="129"/>
      <c r="AI378" s="129"/>
      <c r="AJ378" s="129"/>
      <c r="AK378" s="129"/>
      <c r="AL378" s="129"/>
      <c r="AM378" s="129"/>
      <c r="AN378" s="129"/>
      <c r="AO378" s="129"/>
      <c r="AP378" s="129"/>
      <c r="AQ378" s="129"/>
      <c r="AR378" s="129"/>
      <c r="AS378" s="129"/>
      <c r="AT378" s="129"/>
      <c r="AU378" s="129"/>
      <c r="AV378" s="129"/>
      <c r="AW378" s="129"/>
      <c r="AX378" s="129"/>
      <c r="AY378" s="129"/>
      <c r="AZ378" s="129"/>
      <c r="BA378" s="129"/>
      <c r="BB378" s="129"/>
      <c r="BC378" s="129"/>
      <c r="BD378" s="129"/>
      <c r="BE378" s="129"/>
      <c r="BF378" s="129"/>
      <c r="BG378" s="129"/>
      <c r="BH378" s="129"/>
      <c r="BI378" s="129"/>
      <c r="BJ378" s="129"/>
      <c r="BK378" s="129"/>
      <c r="BL378" s="129"/>
      <c r="BM378" s="129"/>
    </row>
    <row r="379" spans="1:65" s="48" customFormat="1" ht="18.75">
      <c r="A379" s="29"/>
      <c r="B379" s="29"/>
      <c r="C379" s="29"/>
      <c r="D379" s="29"/>
      <c r="E379" s="29"/>
      <c r="F379" s="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33"/>
      <c r="AD379" s="129"/>
      <c r="AE379" s="129"/>
      <c r="AF379" s="129"/>
      <c r="AG379" s="129"/>
      <c r="AH379" s="129"/>
      <c r="AI379" s="129"/>
      <c r="AJ379" s="129"/>
      <c r="AK379" s="129"/>
      <c r="AL379" s="129"/>
      <c r="AM379" s="129"/>
      <c r="AN379" s="129"/>
      <c r="AO379" s="129"/>
      <c r="AP379" s="129"/>
      <c r="AQ379" s="129"/>
      <c r="AR379" s="129"/>
      <c r="AS379" s="129"/>
      <c r="AT379" s="129"/>
      <c r="AU379" s="129"/>
      <c r="AV379" s="129"/>
      <c r="AW379" s="129"/>
      <c r="AX379" s="129"/>
      <c r="AY379" s="129"/>
      <c r="AZ379" s="129"/>
      <c r="BA379" s="129"/>
      <c r="BB379" s="129"/>
      <c r="BC379" s="129"/>
      <c r="BD379" s="129"/>
      <c r="BE379" s="129"/>
      <c r="BF379" s="129"/>
      <c r="BG379" s="129"/>
      <c r="BH379" s="129"/>
      <c r="BI379" s="129"/>
      <c r="BJ379" s="129"/>
      <c r="BK379" s="129"/>
      <c r="BL379" s="129"/>
      <c r="BM379" s="129"/>
    </row>
    <row r="380" spans="1:65" s="48" customFormat="1" ht="18.75">
      <c r="A380" s="29"/>
      <c r="B380" s="29"/>
      <c r="C380" s="29"/>
      <c r="D380" s="29"/>
      <c r="E380" s="29"/>
      <c r="F380" s="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33"/>
      <c r="AD380" s="129"/>
      <c r="AE380" s="129"/>
      <c r="AF380" s="129"/>
      <c r="AG380" s="129"/>
      <c r="AH380" s="129"/>
      <c r="AI380" s="129"/>
      <c r="AJ380" s="129"/>
      <c r="AK380" s="129"/>
      <c r="AL380" s="129"/>
      <c r="AM380" s="129"/>
      <c r="AN380" s="129"/>
      <c r="AO380" s="129"/>
      <c r="AP380" s="129"/>
      <c r="AQ380" s="129"/>
      <c r="AR380" s="129"/>
      <c r="AS380" s="129"/>
      <c r="AT380" s="129"/>
      <c r="AU380" s="129"/>
      <c r="AV380" s="129"/>
      <c r="AW380" s="129"/>
      <c r="AX380" s="129"/>
      <c r="AY380" s="129"/>
      <c r="AZ380" s="129"/>
      <c r="BA380" s="129"/>
      <c r="BB380" s="129"/>
      <c r="BC380" s="129"/>
      <c r="BD380" s="129"/>
      <c r="BE380" s="129"/>
      <c r="BF380" s="129"/>
      <c r="BG380" s="129"/>
      <c r="BH380" s="129"/>
      <c r="BI380" s="129"/>
      <c r="BJ380" s="129"/>
      <c r="BK380" s="129"/>
      <c r="BL380" s="129"/>
      <c r="BM380" s="129"/>
    </row>
    <row r="381" spans="1:65" s="48" customFormat="1" ht="18.75">
      <c r="A381" s="29"/>
      <c r="B381" s="29"/>
      <c r="C381" s="29"/>
      <c r="D381" s="29"/>
      <c r="E381" s="29"/>
      <c r="F381" s="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33"/>
      <c r="AD381" s="129"/>
      <c r="AE381" s="129"/>
      <c r="AF381" s="129"/>
      <c r="AG381" s="129"/>
      <c r="AH381" s="129"/>
      <c r="AI381" s="129"/>
      <c r="AJ381" s="129"/>
      <c r="AK381" s="129"/>
      <c r="AL381" s="129"/>
      <c r="AM381" s="129"/>
      <c r="AN381" s="129"/>
      <c r="AO381" s="129"/>
      <c r="AP381" s="129"/>
      <c r="AQ381" s="129"/>
      <c r="AR381" s="129"/>
      <c r="AS381" s="129"/>
      <c r="AT381" s="129"/>
      <c r="AU381" s="129"/>
      <c r="AV381" s="129"/>
      <c r="AW381" s="129"/>
      <c r="AX381" s="129"/>
      <c r="AY381" s="129"/>
      <c r="AZ381" s="129"/>
      <c r="BA381" s="129"/>
      <c r="BB381" s="129"/>
      <c r="BC381" s="129"/>
      <c r="BD381" s="129"/>
      <c r="BE381" s="129"/>
      <c r="BF381" s="129"/>
      <c r="BG381" s="129"/>
      <c r="BH381" s="129"/>
      <c r="BI381" s="129"/>
      <c r="BJ381" s="129"/>
      <c r="BK381" s="129"/>
      <c r="BL381" s="129"/>
      <c r="BM381" s="129"/>
    </row>
    <row r="382" spans="1:65" s="48" customFormat="1" ht="18.75">
      <c r="A382" s="29"/>
      <c r="B382" s="29"/>
      <c r="C382" s="29"/>
      <c r="D382" s="29"/>
      <c r="E382" s="29"/>
      <c r="F382" s="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33"/>
      <c r="AD382" s="129"/>
      <c r="AE382" s="129"/>
      <c r="AF382" s="129"/>
      <c r="AG382" s="129"/>
      <c r="AH382" s="129"/>
      <c r="AI382" s="129"/>
      <c r="AJ382" s="129"/>
      <c r="AK382" s="129"/>
      <c r="AL382" s="129"/>
      <c r="AM382" s="129"/>
      <c r="AN382" s="129"/>
      <c r="AO382" s="129"/>
      <c r="AP382" s="129"/>
      <c r="AQ382" s="129"/>
      <c r="AR382" s="129"/>
      <c r="AS382" s="129"/>
      <c r="AT382" s="129"/>
      <c r="AU382" s="129"/>
      <c r="AV382" s="129"/>
      <c r="AW382" s="129"/>
      <c r="AX382" s="129"/>
      <c r="AY382" s="129"/>
      <c r="AZ382" s="129"/>
      <c r="BA382" s="129"/>
      <c r="BB382" s="129"/>
      <c r="BC382" s="129"/>
      <c r="BD382" s="129"/>
      <c r="BE382" s="129"/>
      <c r="BF382" s="129"/>
      <c r="BG382" s="129"/>
      <c r="BH382" s="129"/>
      <c r="BI382" s="129"/>
      <c r="BJ382" s="129"/>
      <c r="BK382" s="129"/>
      <c r="BL382" s="129"/>
      <c r="BM382" s="129"/>
    </row>
    <row r="383" spans="1:65" s="48" customFormat="1" ht="18.75">
      <c r="A383" s="29"/>
      <c r="B383" s="29"/>
      <c r="C383" s="29"/>
      <c r="D383" s="29"/>
      <c r="E383" s="29"/>
      <c r="F383" s="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33"/>
      <c r="AD383" s="129"/>
      <c r="AE383" s="129"/>
      <c r="AF383" s="129"/>
      <c r="AG383" s="129"/>
      <c r="AH383" s="129"/>
      <c r="AI383" s="129"/>
      <c r="AJ383" s="129"/>
      <c r="AK383" s="129"/>
      <c r="AL383" s="129"/>
      <c r="AM383" s="129"/>
      <c r="AN383" s="129"/>
      <c r="AO383" s="129"/>
      <c r="AP383" s="129"/>
      <c r="AQ383" s="129"/>
      <c r="AR383" s="129"/>
      <c r="AS383" s="129"/>
      <c r="AT383" s="129"/>
      <c r="AU383" s="129"/>
      <c r="AV383" s="129"/>
      <c r="AW383" s="129"/>
      <c r="AX383" s="129"/>
      <c r="AY383" s="129"/>
      <c r="AZ383" s="129"/>
      <c r="BA383" s="129"/>
      <c r="BB383" s="129"/>
      <c r="BC383" s="129"/>
      <c r="BD383" s="129"/>
      <c r="BE383" s="129"/>
      <c r="BF383" s="129"/>
      <c r="BG383" s="129"/>
      <c r="BH383" s="129"/>
      <c r="BI383" s="129"/>
      <c r="BJ383" s="129"/>
      <c r="BK383" s="129"/>
      <c r="BL383" s="129"/>
      <c r="BM383" s="129"/>
    </row>
    <row r="384" spans="1:65" s="48" customFormat="1" ht="18.75">
      <c r="A384" s="29"/>
      <c r="B384" s="29"/>
      <c r="C384" s="29"/>
      <c r="D384" s="29"/>
      <c r="E384" s="29"/>
      <c r="F384" s="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33"/>
      <c r="AD384" s="129"/>
      <c r="AE384" s="129"/>
      <c r="AF384" s="129"/>
      <c r="AG384" s="129"/>
      <c r="AH384" s="129"/>
      <c r="AI384" s="129"/>
      <c r="AJ384" s="129"/>
      <c r="AK384" s="129"/>
      <c r="AL384" s="129"/>
      <c r="AM384" s="129"/>
      <c r="AN384" s="129"/>
      <c r="AO384" s="129"/>
      <c r="AP384" s="129"/>
      <c r="AQ384" s="129"/>
      <c r="AR384" s="129"/>
      <c r="AS384" s="129"/>
      <c r="AT384" s="129"/>
      <c r="AU384" s="129"/>
      <c r="AV384" s="129"/>
      <c r="AW384" s="129"/>
      <c r="AX384" s="129"/>
      <c r="AY384" s="129"/>
      <c r="AZ384" s="129"/>
      <c r="BA384" s="129"/>
      <c r="BB384" s="129"/>
      <c r="BC384" s="129"/>
      <c r="BD384" s="129"/>
      <c r="BE384" s="129"/>
      <c r="BF384" s="129"/>
      <c r="BG384" s="129"/>
      <c r="BH384" s="129"/>
      <c r="BI384" s="129"/>
      <c r="BJ384" s="129"/>
      <c r="BK384" s="129"/>
      <c r="BL384" s="129"/>
      <c r="BM384" s="129"/>
    </row>
    <row r="385" spans="1:65" s="48" customFormat="1" ht="18.75">
      <c r="A385" s="29"/>
      <c r="B385" s="29"/>
      <c r="C385" s="29"/>
      <c r="D385" s="29"/>
      <c r="E385" s="29"/>
      <c r="F385" s="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33"/>
      <c r="AD385" s="129"/>
      <c r="AE385" s="129"/>
      <c r="AF385" s="129"/>
      <c r="AG385" s="129"/>
      <c r="AH385" s="129"/>
      <c r="AI385" s="129"/>
      <c r="AJ385" s="129"/>
      <c r="AK385" s="129"/>
      <c r="AL385" s="129"/>
      <c r="AM385" s="129"/>
      <c r="AN385" s="129"/>
      <c r="AO385" s="129"/>
      <c r="AP385" s="129"/>
      <c r="AQ385" s="129"/>
      <c r="AR385" s="129"/>
      <c r="AS385" s="129"/>
      <c r="AT385" s="129"/>
      <c r="AU385" s="129"/>
      <c r="AV385" s="129"/>
      <c r="AW385" s="129"/>
      <c r="AX385" s="129"/>
      <c r="AY385" s="129"/>
      <c r="AZ385" s="129"/>
      <c r="BA385" s="129"/>
      <c r="BB385" s="129"/>
      <c r="BC385" s="129"/>
      <c r="BD385" s="129"/>
      <c r="BE385" s="129"/>
      <c r="BF385" s="129"/>
      <c r="BG385" s="129"/>
      <c r="BH385" s="129"/>
      <c r="BI385" s="129"/>
      <c r="BJ385" s="129"/>
      <c r="BK385" s="129"/>
      <c r="BL385" s="129"/>
      <c r="BM385" s="129"/>
    </row>
    <row r="386" spans="1:65" s="48" customFormat="1" ht="18.75">
      <c r="A386" s="29"/>
      <c r="B386" s="29"/>
      <c r="C386" s="29"/>
      <c r="D386" s="29"/>
      <c r="E386" s="29"/>
      <c r="F386" s="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33"/>
      <c r="AD386" s="129"/>
      <c r="AE386" s="129"/>
      <c r="AF386" s="129"/>
      <c r="AG386" s="129"/>
      <c r="AH386" s="129"/>
      <c r="AI386" s="129"/>
      <c r="AJ386" s="129"/>
      <c r="AK386" s="129"/>
      <c r="AL386" s="129"/>
      <c r="AM386" s="129"/>
      <c r="AN386" s="129"/>
      <c r="AO386" s="129"/>
      <c r="AP386" s="129"/>
      <c r="AQ386" s="129"/>
      <c r="AR386" s="129"/>
      <c r="AS386" s="129"/>
      <c r="AT386" s="129"/>
      <c r="AU386" s="129"/>
      <c r="AV386" s="129"/>
      <c r="AW386" s="129"/>
      <c r="AX386" s="129"/>
      <c r="AY386" s="129"/>
      <c r="AZ386" s="129"/>
      <c r="BA386" s="129"/>
      <c r="BB386" s="129"/>
      <c r="BC386" s="129"/>
      <c r="BD386" s="129"/>
      <c r="BE386" s="129"/>
      <c r="BF386" s="129"/>
      <c r="BG386" s="129"/>
      <c r="BH386" s="129"/>
      <c r="BI386" s="129"/>
      <c r="BJ386" s="129"/>
      <c r="BK386" s="129"/>
      <c r="BL386" s="129"/>
      <c r="BM386" s="129"/>
    </row>
    <row r="387" spans="1:65" s="48" customFormat="1" ht="18.75">
      <c r="A387" s="29"/>
      <c r="B387" s="29"/>
      <c r="C387" s="29"/>
      <c r="D387" s="29"/>
      <c r="E387" s="29"/>
      <c r="F387" s="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33"/>
      <c r="AD387" s="129"/>
      <c r="AE387" s="129"/>
      <c r="AF387" s="129"/>
      <c r="AG387" s="129"/>
      <c r="AH387" s="129"/>
      <c r="AI387" s="129"/>
      <c r="AJ387" s="129"/>
      <c r="AK387" s="129"/>
      <c r="AL387" s="129"/>
      <c r="AM387" s="129"/>
      <c r="AN387" s="129"/>
      <c r="AO387" s="129"/>
      <c r="AP387" s="129"/>
      <c r="AQ387" s="129"/>
      <c r="AR387" s="129"/>
      <c r="AS387" s="129"/>
      <c r="AT387" s="129"/>
      <c r="AU387" s="129"/>
      <c r="AV387" s="129"/>
      <c r="AW387" s="129"/>
      <c r="AX387" s="129"/>
      <c r="AY387" s="129"/>
      <c r="AZ387" s="129"/>
      <c r="BA387" s="129"/>
      <c r="BB387" s="129"/>
      <c r="BC387" s="129"/>
      <c r="BD387" s="129"/>
      <c r="BE387" s="129"/>
      <c r="BF387" s="129"/>
      <c r="BG387" s="129"/>
      <c r="BH387" s="129"/>
      <c r="BI387" s="129"/>
      <c r="BJ387" s="129"/>
      <c r="BK387" s="129"/>
      <c r="BL387" s="129"/>
      <c r="BM387" s="129"/>
    </row>
    <row r="388" spans="1:65" s="48" customFormat="1" ht="18.75">
      <c r="A388" s="29"/>
      <c r="B388" s="29"/>
      <c r="C388" s="29"/>
      <c r="D388" s="29"/>
      <c r="E388" s="29"/>
      <c r="F388" s="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33"/>
      <c r="AD388" s="129"/>
      <c r="AE388" s="129"/>
      <c r="AF388" s="129"/>
      <c r="AG388" s="129"/>
      <c r="AH388" s="129"/>
      <c r="AI388" s="129"/>
      <c r="AJ388" s="129"/>
      <c r="AK388" s="129"/>
      <c r="AL388" s="129"/>
      <c r="AM388" s="129"/>
      <c r="AN388" s="129"/>
      <c r="AO388" s="129"/>
      <c r="AP388" s="129"/>
      <c r="AQ388" s="129"/>
      <c r="AR388" s="129"/>
      <c r="AS388" s="129"/>
      <c r="AT388" s="129"/>
      <c r="AU388" s="129"/>
      <c r="AV388" s="129"/>
      <c r="AW388" s="129"/>
      <c r="AX388" s="129"/>
      <c r="AY388" s="129"/>
      <c r="AZ388" s="129"/>
      <c r="BA388" s="129"/>
      <c r="BB388" s="129"/>
      <c r="BC388" s="129"/>
      <c r="BD388" s="129"/>
      <c r="BE388" s="129"/>
      <c r="BF388" s="129"/>
      <c r="BG388" s="129"/>
      <c r="BH388" s="129"/>
      <c r="BI388" s="129"/>
      <c r="BJ388" s="129"/>
      <c r="BK388" s="129"/>
      <c r="BL388" s="129"/>
      <c r="BM388" s="129"/>
    </row>
    <row r="389" spans="1:65" s="48" customFormat="1" ht="18.75">
      <c r="A389" s="29"/>
      <c r="B389" s="29"/>
      <c r="C389" s="29"/>
      <c r="D389" s="29"/>
      <c r="E389" s="29"/>
      <c r="F389" s="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33"/>
      <c r="AD389" s="129"/>
      <c r="AE389" s="129"/>
      <c r="AF389" s="129"/>
      <c r="AG389" s="129"/>
      <c r="AH389" s="129"/>
      <c r="AI389" s="129"/>
      <c r="AJ389" s="129"/>
      <c r="AK389" s="129"/>
      <c r="AL389" s="129"/>
      <c r="AM389" s="129"/>
      <c r="AN389" s="129"/>
      <c r="AO389" s="129"/>
      <c r="AP389" s="129"/>
      <c r="AQ389" s="129"/>
      <c r="AR389" s="129"/>
      <c r="AS389" s="129"/>
      <c r="AT389" s="129"/>
      <c r="AU389" s="129"/>
      <c r="AV389" s="129"/>
      <c r="AW389" s="129"/>
      <c r="AX389" s="129"/>
      <c r="AY389" s="129"/>
      <c r="AZ389" s="129"/>
      <c r="BA389" s="129"/>
      <c r="BB389" s="129"/>
      <c r="BC389" s="129"/>
      <c r="BD389" s="129"/>
      <c r="BE389" s="129"/>
      <c r="BF389" s="129"/>
      <c r="BG389" s="129"/>
      <c r="BH389" s="129"/>
      <c r="BI389" s="129"/>
      <c r="BJ389" s="129"/>
      <c r="BK389" s="129"/>
      <c r="BL389" s="129"/>
      <c r="BM389" s="129"/>
    </row>
    <row r="390" spans="1:65" s="48" customFormat="1" ht="18.75">
      <c r="A390" s="29"/>
      <c r="B390" s="29"/>
      <c r="C390" s="29"/>
      <c r="D390" s="29"/>
      <c r="E390" s="29"/>
      <c r="F390" s="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33"/>
      <c r="AD390" s="129"/>
      <c r="AE390" s="129"/>
      <c r="AF390" s="129"/>
      <c r="AG390" s="129"/>
      <c r="AH390" s="129"/>
      <c r="AI390" s="129"/>
      <c r="AJ390" s="129"/>
      <c r="AK390" s="129"/>
      <c r="AL390" s="129"/>
      <c r="AM390" s="129"/>
      <c r="AN390" s="129"/>
      <c r="AO390" s="129"/>
      <c r="AP390" s="129"/>
      <c r="AQ390" s="129"/>
      <c r="AR390" s="129"/>
      <c r="AS390" s="129"/>
      <c r="AT390" s="129"/>
      <c r="AU390" s="129"/>
      <c r="AV390" s="129"/>
      <c r="AW390" s="129"/>
      <c r="AX390" s="129"/>
      <c r="AY390" s="129"/>
      <c r="AZ390" s="129"/>
      <c r="BA390" s="129"/>
      <c r="BB390" s="129"/>
      <c r="BC390" s="129"/>
      <c r="BD390" s="129"/>
      <c r="BE390" s="129"/>
      <c r="BF390" s="129"/>
      <c r="BG390" s="129"/>
      <c r="BH390" s="129"/>
      <c r="BI390" s="129"/>
      <c r="BJ390" s="129"/>
      <c r="BK390" s="129"/>
      <c r="BL390" s="129"/>
      <c r="BM390" s="129"/>
    </row>
    <row r="391" spans="1:65" s="48" customFormat="1" ht="18.75">
      <c r="A391" s="29"/>
      <c r="B391" s="29"/>
      <c r="C391" s="29"/>
      <c r="D391" s="29"/>
      <c r="E391" s="29"/>
      <c r="F391" s="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33"/>
      <c r="AD391" s="129"/>
      <c r="AE391" s="129"/>
      <c r="AF391" s="129"/>
      <c r="AG391" s="129"/>
      <c r="AH391" s="129"/>
      <c r="AI391" s="129"/>
      <c r="AJ391" s="129"/>
      <c r="AK391" s="129"/>
      <c r="AL391" s="129"/>
      <c r="AM391" s="129"/>
      <c r="AN391" s="129"/>
      <c r="AO391" s="129"/>
      <c r="AP391" s="129"/>
      <c r="AQ391" s="129"/>
      <c r="AR391" s="129"/>
      <c r="AS391" s="129"/>
      <c r="AT391" s="129"/>
      <c r="AU391" s="129"/>
      <c r="AV391" s="129"/>
      <c r="AW391" s="129"/>
      <c r="AX391" s="129"/>
      <c r="AY391" s="129"/>
      <c r="AZ391" s="129"/>
      <c r="BA391" s="129"/>
      <c r="BB391" s="129"/>
      <c r="BC391" s="129"/>
      <c r="BD391" s="129"/>
      <c r="BE391" s="129"/>
      <c r="BF391" s="129"/>
      <c r="BG391" s="129"/>
      <c r="BH391" s="129"/>
      <c r="BI391" s="129"/>
      <c r="BJ391" s="129"/>
      <c r="BK391" s="129"/>
      <c r="BL391" s="129"/>
      <c r="BM391" s="129"/>
    </row>
    <row r="392" spans="1:65" s="48" customFormat="1" ht="18.75">
      <c r="A392" s="29"/>
      <c r="B392" s="29"/>
      <c r="C392" s="29"/>
      <c r="D392" s="29"/>
      <c r="E392" s="29"/>
      <c r="F392" s="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33"/>
      <c r="AD392" s="129"/>
      <c r="AE392" s="129"/>
      <c r="AF392" s="129"/>
      <c r="AG392" s="129"/>
      <c r="AH392" s="129"/>
      <c r="AI392" s="129"/>
      <c r="AJ392" s="129"/>
      <c r="AK392" s="129"/>
      <c r="AL392" s="129"/>
      <c r="AM392" s="129"/>
      <c r="AN392" s="129"/>
      <c r="AO392" s="129"/>
      <c r="AP392" s="129"/>
      <c r="AQ392" s="129"/>
      <c r="AR392" s="129"/>
      <c r="AS392" s="129"/>
      <c r="AT392" s="129"/>
      <c r="AU392" s="129"/>
      <c r="AV392" s="129"/>
      <c r="AW392" s="129"/>
      <c r="AX392" s="129"/>
      <c r="AY392" s="129"/>
      <c r="AZ392" s="129"/>
      <c r="BA392" s="129"/>
      <c r="BB392" s="129"/>
      <c r="BC392" s="129"/>
      <c r="BD392" s="129"/>
      <c r="BE392" s="129"/>
      <c r="BF392" s="129"/>
      <c r="BG392" s="129"/>
      <c r="BH392" s="129"/>
      <c r="BI392" s="129"/>
      <c r="BJ392" s="129"/>
      <c r="BK392" s="129"/>
      <c r="BL392" s="129"/>
      <c r="BM392" s="129"/>
    </row>
    <row r="393" spans="1:65" s="48" customFormat="1" ht="18.75">
      <c r="A393" s="29"/>
      <c r="B393" s="29"/>
      <c r="C393" s="29"/>
      <c r="D393" s="29"/>
      <c r="E393" s="29"/>
      <c r="F393" s="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33"/>
      <c r="AD393" s="129"/>
      <c r="AE393" s="129"/>
      <c r="AF393" s="129"/>
      <c r="AG393" s="129"/>
      <c r="AH393" s="129"/>
      <c r="AI393" s="129"/>
      <c r="AJ393" s="129"/>
      <c r="AK393" s="129"/>
      <c r="AL393" s="129"/>
      <c r="AM393" s="129"/>
      <c r="AN393" s="129"/>
      <c r="AO393" s="129"/>
      <c r="AP393" s="129"/>
      <c r="AQ393" s="129"/>
      <c r="AR393" s="129"/>
      <c r="AS393" s="129"/>
      <c r="AT393" s="129"/>
      <c r="AU393" s="129"/>
      <c r="AV393" s="129"/>
      <c r="AW393" s="129"/>
      <c r="AX393" s="129"/>
      <c r="AY393" s="129"/>
      <c r="AZ393" s="129"/>
      <c r="BA393" s="129"/>
      <c r="BB393" s="129"/>
      <c r="BC393" s="129"/>
      <c r="BD393" s="129"/>
      <c r="BE393" s="129"/>
      <c r="BF393" s="129"/>
      <c r="BG393" s="129"/>
      <c r="BH393" s="129"/>
      <c r="BI393" s="129"/>
      <c r="BJ393" s="129"/>
      <c r="BK393" s="129"/>
      <c r="BL393" s="129"/>
      <c r="BM393" s="129"/>
    </row>
    <row r="394" spans="1:65" s="48" customFormat="1" ht="18.75">
      <c r="A394" s="29"/>
      <c r="B394" s="29"/>
      <c r="C394" s="29"/>
      <c r="D394" s="29"/>
      <c r="E394" s="29"/>
      <c r="F394" s="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33"/>
      <c r="AD394" s="129"/>
      <c r="AE394" s="129"/>
      <c r="AF394" s="129"/>
      <c r="AG394" s="129"/>
      <c r="AH394" s="129"/>
      <c r="AI394" s="129"/>
      <c r="AJ394" s="129"/>
      <c r="AK394" s="129"/>
      <c r="AL394" s="129"/>
      <c r="AM394" s="129"/>
      <c r="AN394" s="129"/>
      <c r="AO394" s="129"/>
      <c r="AP394" s="129"/>
      <c r="AQ394" s="129"/>
      <c r="AR394" s="129"/>
      <c r="AS394" s="129"/>
      <c r="AT394" s="129"/>
      <c r="AU394" s="129"/>
      <c r="AV394" s="129"/>
      <c r="AW394" s="129"/>
      <c r="AX394" s="129"/>
      <c r="AY394" s="129"/>
      <c r="AZ394" s="129"/>
      <c r="BA394" s="129"/>
      <c r="BB394" s="129"/>
      <c r="BC394" s="129"/>
      <c r="BD394" s="129"/>
      <c r="BE394" s="129"/>
      <c r="BF394" s="129"/>
      <c r="BG394" s="129"/>
      <c r="BH394" s="129"/>
      <c r="BI394" s="129"/>
      <c r="BJ394" s="129"/>
      <c r="BK394" s="129"/>
      <c r="BL394" s="129"/>
      <c r="BM394" s="129"/>
    </row>
    <row r="395" spans="1:65" s="48" customFormat="1" ht="18.75">
      <c r="A395" s="29"/>
      <c r="B395" s="29"/>
      <c r="C395" s="29"/>
      <c r="D395" s="29"/>
      <c r="E395" s="29"/>
      <c r="F395" s="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33"/>
      <c r="AD395" s="129"/>
      <c r="AE395" s="129"/>
      <c r="AF395" s="129"/>
      <c r="AG395" s="129"/>
      <c r="AH395" s="129"/>
      <c r="AI395" s="129"/>
      <c r="AJ395" s="129"/>
      <c r="AK395" s="129"/>
      <c r="AL395" s="129"/>
      <c r="AM395" s="129"/>
      <c r="AN395" s="129"/>
      <c r="AO395" s="129"/>
      <c r="AP395" s="129"/>
      <c r="AQ395" s="129"/>
      <c r="AR395" s="129"/>
      <c r="AS395" s="129"/>
      <c r="AT395" s="129"/>
      <c r="AU395" s="129"/>
      <c r="AV395" s="129"/>
      <c r="AW395" s="129"/>
      <c r="AX395" s="129"/>
      <c r="AY395" s="129"/>
      <c r="AZ395" s="129"/>
      <c r="BA395" s="129"/>
      <c r="BB395" s="129"/>
      <c r="BC395" s="129"/>
      <c r="BD395" s="129"/>
      <c r="BE395" s="129"/>
      <c r="BF395" s="129"/>
      <c r="BG395" s="129"/>
      <c r="BH395" s="129"/>
      <c r="BI395" s="129"/>
      <c r="BJ395" s="129"/>
      <c r="BK395" s="129"/>
      <c r="BL395" s="129"/>
      <c r="BM395" s="129"/>
    </row>
    <row r="396" spans="1:65" s="48" customFormat="1" ht="18.75">
      <c r="A396" s="29"/>
      <c r="B396" s="29"/>
      <c r="C396" s="29"/>
      <c r="D396" s="29"/>
      <c r="E396" s="29"/>
      <c r="F396" s="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33"/>
      <c r="AD396" s="129"/>
      <c r="AE396" s="129"/>
      <c r="AF396" s="129"/>
      <c r="AG396" s="129"/>
      <c r="AH396" s="129"/>
      <c r="AI396" s="129"/>
      <c r="AJ396" s="129"/>
      <c r="AK396" s="129"/>
      <c r="AL396" s="129"/>
      <c r="AM396" s="129"/>
      <c r="AN396" s="129"/>
      <c r="AO396" s="129"/>
      <c r="AP396" s="129"/>
      <c r="AQ396" s="129"/>
      <c r="AR396" s="129"/>
      <c r="AS396" s="129"/>
      <c r="AT396" s="129"/>
      <c r="AU396" s="129"/>
      <c r="AV396" s="129"/>
      <c r="AW396" s="129"/>
      <c r="AX396" s="129"/>
      <c r="AY396" s="129"/>
      <c r="AZ396" s="129"/>
      <c r="BA396" s="129"/>
      <c r="BB396" s="129"/>
      <c r="BC396" s="129"/>
      <c r="BD396" s="129"/>
      <c r="BE396" s="129"/>
      <c r="BF396" s="129"/>
      <c r="BG396" s="129"/>
      <c r="BH396" s="129"/>
      <c r="BI396" s="129"/>
      <c r="BJ396" s="129"/>
      <c r="BK396" s="129"/>
      <c r="BL396" s="129"/>
      <c r="BM396" s="129"/>
    </row>
    <row r="397" spans="1:65" s="48" customFormat="1" ht="18.75">
      <c r="A397" s="29"/>
      <c r="B397" s="29"/>
      <c r="C397" s="29"/>
      <c r="D397" s="29"/>
      <c r="E397" s="29"/>
      <c r="F397" s="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33"/>
      <c r="AD397" s="129"/>
      <c r="AE397" s="129"/>
      <c r="AF397" s="129"/>
      <c r="AG397" s="129"/>
      <c r="AH397" s="129"/>
      <c r="AI397" s="129"/>
      <c r="AJ397" s="129"/>
      <c r="AK397" s="129"/>
      <c r="AL397" s="129"/>
      <c r="AM397" s="129"/>
      <c r="AN397" s="129"/>
      <c r="AO397" s="129"/>
      <c r="AP397" s="129"/>
      <c r="AQ397" s="129"/>
      <c r="AR397" s="129"/>
      <c r="AS397" s="129"/>
      <c r="AT397" s="129"/>
      <c r="AU397" s="129"/>
      <c r="AV397" s="129"/>
      <c r="AW397" s="129"/>
      <c r="AX397" s="129"/>
      <c r="AY397" s="129"/>
      <c r="AZ397" s="129"/>
      <c r="BA397" s="129"/>
      <c r="BB397" s="129"/>
      <c r="BC397" s="129"/>
      <c r="BD397" s="129"/>
      <c r="BE397" s="129"/>
      <c r="BF397" s="129"/>
      <c r="BG397" s="129"/>
      <c r="BH397" s="129"/>
      <c r="BI397" s="129"/>
      <c r="BJ397" s="129"/>
      <c r="BK397" s="129"/>
      <c r="BL397" s="129"/>
      <c r="BM397" s="129"/>
    </row>
    <row r="398" spans="1:65" s="48" customFormat="1" ht="18.75">
      <c r="A398" s="29"/>
      <c r="B398" s="29"/>
      <c r="C398" s="29"/>
      <c r="D398" s="29"/>
      <c r="E398" s="29"/>
      <c r="F398" s="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33"/>
      <c r="AD398" s="129"/>
      <c r="AE398" s="129"/>
      <c r="AF398" s="129"/>
      <c r="AG398" s="129"/>
      <c r="AH398" s="129"/>
      <c r="AI398" s="129"/>
      <c r="AJ398" s="129"/>
      <c r="AK398" s="129"/>
      <c r="AL398" s="129"/>
      <c r="AM398" s="129"/>
      <c r="AN398" s="129"/>
      <c r="AO398" s="129"/>
      <c r="AP398" s="129"/>
      <c r="AQ398" s="129"/>
      <c r="AR398" s="129"/>
      <c r="AS398" s="129"/>
      <c r="AT398" s="129"/>
      <c r="AU398" s="129"/>
      <c r="AV398" s="129"/>
      <c r="AW398" s="129"/>
      <c r="AX398" s="129"/>
      <c r="AY398" s="129"/>
      <c r="AZ398" s="129"/>
      <c r="BA398" s="129"/>
      <c r="BB398" s="129"/>
      <c r="BC398" s="129"/>
      <c r="BD398" s="129"/>
      <c r="BE398" s="129"/>
      <c r="BF398" s="129"/>
      <c r="BG398" s="129"/>
      <c r="BH398" s="129"/>
      <c r="BI398" s="129"/>
      <c r="BJ398" s="129"/>
      <c r="BK398" s="129"/>
      <c r="BL398" s="129"/>
      <c r="BM398" s="129"/>
    </row>
    <row r="399" spans="1:65" s="48" customFormat="1" ht="18.75">
      <c r="A399" s="29"/>
      <c r="B399" s="29"/>
      <c r="C399" s="29"/>
      <c r="D399" s="29"/>
      <c r="E399" s="29"/>
      <c r="F399" s="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33"/>
      <c r="AD399" s="129"/>
      <c r="AE399" s="129"/>
      <c r="AF399" s="129"/>
      <c r="AG399" s="129"/>
      <c r="AH399" s="129"/>
      <c r="AI399" s="129"/>
      <c r="AJ399" s="129"/>
      <c r="AK399" s="129"/>
      <c r="AL399" s="129"/>
      <c r="AM399" s="129"/>
      <c r="AN399" s="129"/>
      <c r="AO399" s="129"/>
      <c r="AP399" s="129"/>
      <c r="AQ399" s="129"/>
      <c r="AR399" s="129"/>
      <c r="AS399" s="129"/>
      <c r="AT399" s="129"/>
      <c r="AU399" s="129"/>
      <c r="AV399" s="129"/>
      <c r="AW399" s="129"/>
      <c r="AX399" s="129"/>
      <c r="AY399" s="129"/>
      <c r="AZ399" s="129"/>
      <c r="BA399" s="129"/>
      <c r="BB399" s="129"/>
      <c r="BC399" s="129"/>
      <c r="BD399" s="129"/>
      <c r="BE399" s="129"/>
      <c r="BF399" s="129"/>
      <c r="BG399" s="129"/>
      <c r="BH399" s="129"/>
      <c r="BI399" s="129"/>
      <c r="BJ399" s="129"/>
      <c r="BK399" s="129"/>
      <c r="BL399" s="129"/>
      <c r="BM399" s="129"/>
    </row>
    <row r="400" spans="1:65" s="48" customFormat="1" ht="18.75">
      <c r="A400" s="29"/>
      <c r="B400" s="29"/>
      <c r="C400" s="29"/>
      <c r="D400" s="29"/>
      <c r="E400" s="29"/>
      <c r="F400" s="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33"/>
      <c r="AD400" s="129"/>
      <c r="AE400" s="129"/>
      <c r="AF400" s="129"/>
      <c r="AG400" s="129"/>
      <c r="AH400" s="129"/>
      <c r="AI400" s="129"/>
      <c r="AJ400" s="129"/>
      <c r="AK400" s="129"/>
      <c r="AL400" s="129"/>
      <c r="AM400" s="129"/>
      <c r="AN400" s="129"/>
      <c r="AO400" s="129"/>
      <c r="AP400" s="129"/>
      <c r="AQ400" s="129"/>
      <c r="AR400" s="129"/>
      <c r="AS400" s="129"/>
      <c r="AT400" s="129"/>
      <c r="AU400" s="129"/>
      <c r="AV400" s="129"/>
      <c r="AW400" s="129"/>
      <c r="AX400" s="129"/>
      <c r="AY400" s="129"/>
      <c r="AZ400" s="129"/>
      <c r="BA400" s="129"/>
      <c r="BB400" s="129"/>
      <c r="BC400" s="129"/>
      <c r="BD400" s="129"/>
      <c r="BE400" s="129"/>
      <c r="BF400" s="129"/>
      <c r="BG400" s="129"/>
      <c r="BH400" s="129"/>
      <c r="BI400" s="129"/>
      <c r="BJ400" s="129"/>
      <c r="BK400" s="129"/>
      <c r="BL400" s="129"/>
      <c r="BM400" s="129"/>
    </row>
    <row r="401" spans="1:65" s="48" customFormat="1" ht="18.75">
      <c r="A401" s="29"/>
      <c r="B401" s="29"/>
      <c r="C401" s="29"/>
      <c r="D401" s="29"/>
      <c r="E401" s="29"/>
      <c r="F401" s="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33"/>
      <c r="AD401" s="129"/>
      <c r="AE401" s="129"/>
      <c r="AF401" s="129"/>
      <c r="AG401" s="129"/>
      <c r="AH401" s="129"/>
      <c r="AI401" s="129"/>
      <c r="AJ401" s="129"/>
      <c r="AK401" s="129"/>
      <c r="AL401" s="129"/>
      <c r="AM401" s="129"/>
      <c r="AN401" s="129"/>
      <c r="AO401" s="129"/>
      <c r="AP401" s="129"/>
      <c r="AQ401" s="129"/>
      <c r="AR401" s="129"/>
      <c r="AS401" s="129"/>
      <c r="AT401" s="129"/>
      <c r="AU401" s="129"/>
      <c r="AV401" s="129"/>
      <c r="AW401" s="129"/>
      <c r="AX401" s="129"/>
      <c r="AY401" s="129"/>
      <c r="AZ401" s="129"/>
      <c r="BA401" s="129"/>
      <c r="BB401" s="129"/>
      <c r="BC401" s="129"/>
      <c r="BD401" s="129"/>
      <c r="BE401" s="129"/>
      <c r="BF401" s="129"/>
      <c r="BG401" s="129"/>
      <c r="BH401" s="129"/>
      <c r="BI401" s="129"/>
      <c r="BJ401" s="129"/>
      <c r="BK401" s="129"/>
      <c r="BL401" s="129"/>
      <c r="BM401" s="129"/>
    </row>
    <row r="402" spans="1:65" s="48" customFormat="1" ht="18.75">
      <c r="A402" s="29"/>
      <c r="B402" s="29"/>
      <c r="C402" s="29"/>
      <c r="D402" s="29"/>
      <c r="E402" s="29"/>
      <c r="F402" s="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33"/>
      <c r="AD402" s="129"/>
      <c r="AE402" s="129"/>
      <c r="AF402" s="129"/>
      <c r="AG402" s="129"/>
      <c r="AH402" s="129"/>
      <c r="AI402" s="129"/>
      <c r="AJ402" s="129"/>
      <c r="AK402" s="129"/>
      <c r="AL402" s="129"/>
      <c r="AM402" s="129"/>
      <c r="AN402" s="129"/>
      <c r="AO402" s="129"/>
      <c r="AP402" s="129"/>
      <c r="AQ402" s="129"/>
      <c r="AR402" s="129"/>
      <c r="AS402" s="129"/>
      <c r="AT402" s="129"/>
      <c r="AU402" s="129"/>
      <c r="AV402" s="129"/>
      <c r="AW402" s="129"/>
      <c r="AX402" s="129"/>
      <c r="AY402" s="129"/>
      <c r="AZ402" s="129"/>
      <c r="BA402" s="129"/>
      <c r="BB402" s="129"/>
      <c r="BC402" s="129"/>
      <c r="BD402" s="129"/>
      <c r="BE402" s="129"/>
      <c r="BF402" s="129"/>
      <c r="BG402" s="129"/>
      <c r="BH402" s="129"/>
      <c r="BI402" s="129"/>
      <c r="BJ402" s="129"/>
      <c r="BK402" s="129"/>
      <c r="BL402" s="129"/>
      <c r="BM402" s="129"/>
    </row>
    <row r="403" spans="1:65" s="48" customFormat="1" ht="18.75">
      <c r="A403" s="29"/>
      <c r="B403" s="29"/>
      <c r="C403" s="29"/>
      <c r="D403" s="29"/>
      <c r="E403" s="29"/>
      <c r="F403" s="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33"/>
      <c r="AD403" s="129"/>
      <c r="AE403" s="129"/>
      <c r="AF403" s="129"/>
      <c r="AG403" s="129"/>
      <c r="AH403" s="129"/>
      <c r="AI403" s="129"/>
      <c r="AJ403" s="129"/>
      <c r="AK403" s="129"/>
      <c r="AL403" s="129"/>
      <c r="AM403" s="129"/>
      <c r="AN403" s="129"/>
      <c r="AO403" s="129"/>
      <c r="AP403" s="129"/>
      <c r="AQ403" s="129"/>
      <c r="AR403" s="129"/>
      <c r="AS403" s="129"/>
      <c r="AT403" s="129"/>
      <c r="AU403" s="129"/>
      <c r="AV403" s="129"/>
      <c r="AW403" s="129"/>
      <c r="AX403" s="129"/>
      <c r="AY403" s="129"/>
      <c r="AZ403" s="129"/>
      <c r="BA403" s="129"/>
      <c r="BB403" s="129"/>
      <c r="BC403" s="129"/>
      <c r="BD403" s="129"/>
      <c r="BE403" s="129"/>
      <c r="BF403" s="129"/>
      <c r="BG403" s="129"/>
      <c r="BH403" s="129"/>
      <c r="BI403" s="129"/>
      <c r="BJ403" s="129"/>
      <c r="BK403" s="129"/>
      <c r="BL403" s="129"/>
      <c r="BM403" s="129"/>
    </row>
    <row r="404" spans="1:65" s="48" customFormat="1" ht="18.75">
      <c r="A404" s="29"/>
      <c r="B404" s="29"/>
      <c r="C404" s="29"/>
      <c r="D404" s="29"/>
      <c r="E404" s="29"/>
      <c r="F404" s="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33"/>
      <c r="AD404" s="129"/>
      <c r="AE404" s="129"/>
      <c r="AF404" s="129"/>
      <c r="AG404" s="129"/>
      <c r="AH404" s="129"/>
      <c r="AI404" s="129"/>
      <c r="AJ404" s="129"/>
      <c r="AK404" s="129"/>
      <c r="AL404" s="129"/>
      <c r="AM404" s="129"/>
      <c r="AN404" s="129"/>
      <c r="AO404" s="129"/>
      <c r="AP404" s="129"/>
      <c r="AQ404" s="129"/>
      <c r="AR404" s="129"/>
      <c r="AS404" s="129"/>
      <c r="AT404" s="129"/>
      <c r="AU404" s="129"/>
      <c r="AV404" s="129"/>
      <c r="AW404" s="129"/>
      <c r="AX404" s="129"/>
      <c r="AY404" s="129"/>
      <c r="AZ404" s="129"/>
      <c r="BA404" s="129"/>
      <c r="BB404" s="129"/>
      <c r="BC404" s="129"/>
      <c r="BD404" s="129"/>
      <c r="BE404" s="129"/>
      <c r="BF404" s="129"/>
      <c r="BG404" s="129"/>
      <c r="BH404" s="129"/>
      <c r="BI404" s="129"/>
      <c r="BJ404" s="129"/>
      <c r="BK404" s="129"/>
      <c r="BL404" s="129"/>
      <c r="BM404" s="129"/>
    </row>
    <row r="405" spans="1:65" s="48" customFormat="1" ht="18.75">
      <c r="A405" s="29"/>
      <c r="B405" s="29"/>
      <c r="C405" s="29"/>
      <c r="D405" s="29"/>
      <c r="E405" s="29"/>
      <c r="F405" s="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33"/>
      <c r="AD405" s="129"/>
      <c r="AE405" s="129"/>
      <c r="AF405" s="129"/>
      <c r="AG405" s="129"/>
      <c r="AH405" s="129"/>
      <c r="AI405" s="129"/>
      <c r="AJ405" s="129"/>
      <c r="AK405" s="129"/>
      <c r="AL405" s="129"/>
      <c r="AM405" s="129"/>
      <c r="AN405" s="129"/>
      <c r="AO405" s="129"/>
      <c r="AP405" s="129"/>
      <c r="AQ405" s="129"/>
      <c r="AR405" s="129"/>
      <c r="AS405" s="129"/>
      <c r="AT405" s="129"/>
      <c r="AU405" s="129"/>
      <c r="AV405" s="129"/>
      <c r="AW405" s="129"/>
      <c r="AX405" s="129"/>
      <c r="AY405" s="129"/>
      <c r="AZ405" s="129"/>
      <c r="BA405" s="129"/>
      <c r="BB405" s="129"/>
      <c r="BC405" s="129"/>
      <c r="BD405" s="129"/>
      <c r="BE405" s="129"/>
      <c r="BF405" s="129"/>
      <c r="BG405" s="129"/>
      <c r="BH405" s="129"/>
      <c r="BI405" s="129"/>
      <c r="BJ405" s="129"/>
      <c r="BK405" s="129"/>
      <c r="BL405" s="129"/>
      <c r="BM405" s="129"/>
    </row>
    <row r="406" spans="1:65" s="48" customFormat="1" ht="18.75">
      <c r="A406" s="29"/>
      <c r="B406" s="29"/>
      <c r="C406" s="29"/>
      <c r="D406" s="29"/>
      <c r="E406" s="29"/>
      <c r="F406" s="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33"/>
      <c r="AD406" s="129"/>
      <c r="AE406" s="129"/>
      <c r="AF406" s="129"/>
      <c r="AG406" s="129"/>
      <c r="AH406" s="129"/>
      <c r="AI406" s="129"/>
      <c r="AJ406" s="129"/>
      <c r="AK406" s="129"/>
      <c r="AL406" s="129"/>
      <c r="AM406" s="129"/>
      <c r="AN406" s="129"/>
      <c r="AO406" s="129"/>
      <c r="AP406" s="129"/>
      <c r="AQ406" s="129"/>
      <c r="AR406" s="129"/>
      <c r="AS406" s="129"/>
      <c r="AT406" s="129"/>
      <c r="AU406" s="129"/>
      <c r="AV406" s="129"/>
      <c r="AW406" s="129"/>
      <c r="AX406" s="129"/>
      <c r="AY406" s="129"/>
      <c r="AZ406" s="129"/>
      <c r="BA406" s="129"/>
      <c r="BB406" s="129"/>
      <c r="BC406" s="129"/>
      <c r="BD406" s="129"/>
      <c r="BE406" s="129"/>
      <c r="BF406" s="129"/>
      <c r="BG406" s="129"/>
      <c r="BH406" s="129"/>
      <c r="BI406" s="129"/>
      <c r="BJ406" s="129"/>
      <c r="BK406" s="129"/>
      <c r="BL406" s="129"/>
      <c r="BM406" s="129"/>
    </row>
    <row r="407" spans="1:65" s="48" customFormat="1" ht="18.75">
      <c r="A407" s="29"/>
      <c r="B407" s="29"/>
      <c r="C407" s="29"/>
      <c r="D407" s="29"/>
      <c r="E407" s="29"/>
      <c r="F407" s="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33"/>
      <c r="AD407" s="129"/>
      <c r="AE407" s="129"/>
      <c r="AF407" s="129"/>
      <c r="AG407" s="129"/>
      <c r="AH407" s="129"/>
      <c r="AI407" s="129"/>
      <c r="AJ407" s="129"/>
      <c r="AK407" s="129"/>
      <c r="AL407" s="129"/>
      <c r="AM407" s="129"/>
      <c r="AN407" s="129"/>
      <c r="AO407" s="129"/>
      <c r="AP407" s="129"/>
      <c r="AQ407" s="129"/>
      <c r="AR407" s="129"/>
      <c r="AS407" s="129"/>
      <c r="AT407" s="129"/>
      <c r="AU407" s="129"/>
      <c r="AV407" s="129"/>
      <c r="AW407" s="129"/>
      <c r="AX407" s="129"/>
      <c r="AY407" s="129"/>
      <c r="AZ407" s="129"/>
      <c r="BA407" s="129"/>
      <c r="BB407" s="129"/>
      <c r="BC407" s="129"/>
      <c r="BD407" s="129"/>
      <c r="BE407" s="129"/>
      <c r="BF407" s="129"/>
      <c r="BG407" s="129"/>
      <c r="BH407" s="129"/>
      <c r="BI407" s="129"/>
      <c r="BJ407" s="129"/>
      <c r="BK407" s="129"/>
      <c r="BL407" s="129"/>
      <c r="BM407" s="129"/>
    </row>
    <row r="408" spans="1:65" s="48" customFormat="1" ht="18.75">
      <c r="A408" s="29"/>
      <c r="B408" s="29"/>
      <c r="C408" s="29"/>
      <c r="D408" s="29"/>
      <c r="E408" s="29"/>
      <c r="F408" s="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33"/>
      <c r="AD408" s="129"/>
      <c r="AE408" s="129"/>
      <c r="AF408" s="129"/>
      <c r="AG408" s="129"/>
      <c r="AH408" s="129"/>
      <c r="AI408" s="129"/>
      <c r="AJ408" s="129"/>
      <c r="AK408" s="129"/>
      <c r="AL408" s="129"/>
      <c r="AM408" s="129"/>
      <c r="AN408" s="129"/>
      <c r="AO408" s="129"/>
      <c r="AP408" s="129"/>
      <c r="AQ408" s="129"/>
      <c r="AR408" s="129"/>
      <c r="AS408" s="129"/>
      <c r="AT408" s="129"/>
      <c r="AU408" s="129"/>
      <c r="AV408" s="129"/>
      <c r="AW408" s="129"/>
      <c r="AX408" s="129"/>
      <c r="AY408" s="129"/>
      <c r="AZ408" s="129"/>
      <c r="BA408" s="129"/>
      <c r="BB408" s="129"/>
      <c r="BC408" s="129"/>
      <c r="BD408" s="129"/>
      <c r="BE408" s="129"/>
      <c r="BF408" s="129"/>
      <c r="BG408" s="129"/>
      <c r="BH408" s="129"/>
      <c r="BI408" s="129"/>
      <c r="BJ408" s="129"/>
      <c r="BK408" s="129"/>
      <c r="BL408" s="129"/>
      <c r="BM408" s="129"/>
    </row>
    <row r="409" spans="1:65" s="48" customFormat="1" ht="18.75">
      <c r="A409" s="29"/>
      <c r="B409" s="29"/>
      <c r="C409" s="29"/>
      <c r="D409" s="29"/>
      <c r="E409" s="29"/>
      <c r="F409" s="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33"/>
      <c r="AD409" s="129"/>
      <c r="AE409" s="129"/>
      <c r="AF409" s="129"/>
      <c r="AG409" s="129"/>
      <c r="AH409" s="129"/>
      <c r="AI409" s="129"/>
      <c r="AJ409" s="129"/>
      <c r="AK409" s="129"/>
      <c r="AL409" s="129"/>
      <c r="AM409" s="129"/>
      <c r="AN409" s="129"/>
      <c r="AO409" s="129"/>
      <c r="AP409" s="129"/>
      <c r="AQ409" s="129"/>
      <c r="AR409" s="129"/>
      <c r="AS409" s="129"/>
      <c r="AT409" s="129"/>
      <c r="AU409" s="129"/>
      <c r="AV409" s="129"/>
      <c r="AW409" s="129"/>
      <c r="AX409" s="129"/>
      <c r="AY409" s="129"/>
      <c r="AZ409" s="129"/>
      <c r="BA409" s="129"/>
      <c r="BB409" s="129"/>
      <c r="BC409" s="129"/>
      <c r="BD409" s="129"/>
      <c r="BE409" s="129"/>
      <c r="BF409" s="129"/>
      <c r="BG409" s="129"/>
      <c r="BH409" s="129"/>
      <c r="BI409" s="129"/>
      <c r="BJ409" s="129"/>
      <c r="BK409" s="129"/>
      <c r="BL409" s="129"/>
      <c r="BM409" s="129"/>
    </row>
    <row r="410" spans="1:65" s="48" customFormat="1" ht="18.75">
      <c r="A410" s="29"/>
      <c r="B410" s="29"/>
      <c r="C410" s="29"/>
      <c r="D410" s="29"/>
      <c r="E410" s="29"/>
      <c r="F410" s="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33"/>
      <c r="AD410" s="129"/>
      <c r="AE410" s="129"/>
      <c r="AF410" s="129"/>
      <c r="AG410" s="129"/>
      <c r="AH410" s="129"/>
      <c r="AI410" s="129"/>
      <c r="AJ410" s="129"/>
      <c r="AK410" s="129"/>
      <c r="AL410" s="129"/>
      <c r="AM410" s="129"/>
      <c r="AN410" s="129"/>
      <c r="AO410" s="129"/>
      <c r="AP410" s="129"/>
      <c r="AQ410" s="129"/>
      <c r="AR410" s="129"/>
      <c r="AS410" s="129"/>
      <c r="AT410" s="129"/>
      <c r="AU410" s="129"/>
      <c r="AV410" s="129"/>
      <c r="AW410" s="129"/>
      <c r="AX410" s="129"/>
      <c r="AY410" s="129"/>
      <c r="AZ410" s="129"/>
      <c r="BA410" s="129"/>
      <c r="BB410" s="129"/>
      <c r="BC410" s="129"/>
      <c r="BD410" s="129"/>
      <c r="BE410" s="129"/>
      <c r="BF410" s="129"/>
      <c r="BG410" s="129"/>
      <c r="BH410" s="129"/>
      <c r="BI410" s="129"/>
      <c r="BJ410" s="129"/>
      <c r="BK410" s="129"/>
      <c r="BL410" s="129"/>
      <c r="BM410" s="129"/>
    </row>
    <row r="411" spans="1:65" s="48" customFormat="1" ht="18.75">
      <c r="A411" s="29"/>
      <c r="B411" s="29"/>
      <c r="C411" s="29"/>
      <c r="D411" s="29"/>
      <c r="E411" s="29"/>
      <c r="F411" s="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33"/>
      <c r="AD411" s="129"/>
      <c r="AE411" s="129"/>
      <c r="AF411" s="129"/>
      <c r="AG411" s="129"/>
      <c r="AH411" s="129"/>
      <c r="AI411" s="129"/>
      <c r="AJ411" s="129"/>
      <c r="AK411" s="129"/>
      <c r="AL411" s="129"/>
      <c r="AM411" s="129"/>
      <c r="AN411" s="129"/>
      <c r="AO411" s="129"/>
      <c r="AP411" s="129"/>
      <c r="AQ411" s="129"/>
      <c r="AR411" s="129"/>
      <c r="AS411" s="129"/>
      <c r="AT411" s="129"/>
      <c r="AU411" s="129"/>
      <c r="AV411" s="129"/>
      <c r="AW411" s="129"/>
      <c r="AX411" s="129"/>
      <c r="AY411" s="129"/>
      <c r="AZ411" s="129"/>
      <c r="BA411" s="129"/>
      <c r="BB411" s="129"/>
      <c r="BC411" s="129"/>
      <c r="BD411" s="129"/>
      <c r="BE411" s="129"/>
      <c r="BF411" s="129"/>
      <c r="BG411" s="129"/>
      <c r="BH411" s="129"/>
      <c r="BI411" s="129"/>
      <c r="BJ411" s="129"/>
      <c r="BK411" s="129"/>
      <c r="BL411" s="129"/>
      <c r="BM411" s="129"/>
    </row>
    <row r="412" spans="1:65" s="48" customFormat="1" ht="18.75">
      <c r="A412" s="29"/>
      <c r="B412" s="29"/>
      <c r="C412" s="29"/>
      <c r="D412" s="29"/>
      <c r="E412" s="29"/>
      <c r="F412" s="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33"/>
      <c r="AD412" s="129"/>
      <c r="AE412" s="129"/>
      <c r="AF412" s="129"/>
      <c r="AG412" s="129"/>
      <c r="AH412" s="129"/>
      <c r="AI412" s="129"/>
      <c r="AJ412" s="129"/>
      <c r="AK412" s="129"/>
      <c r="AL412" s="129"/>
      <c r="AM412" s="129"/>
      <c r="AN412" s="129"/>
      <c r="AO412" s="129"/>
      <c r="AP412" s="129"/>
      <c r="AQ412" s="129"/>
      <c r="AR412" s="129"/>
      <c r="AS412" s="129"/>
      <c r="AT412" s="129"/>
      <c r="AU412" s="129"/>
      <c r="AV412" s="129"/>
      <c r="AW412" s="129"/>
      <c r="AX412" s="129"/>
      <c r="AY412" s="129"/>
      <c r="AZ412" s="129"/>
      <c r="BA412" s="129"/>
      <c r="BB412" s="129"/>
      <c r="BC412" s="129"/>
      <c r="BD412" s="129"/>
      <c r="BE412" s="129"/>
      <c r="BF412" s="129"/>
      <c r="BG412" s="129"/>
      <c r="BH412" s="129"/>
      <c r="BI412" s="129"/>
      <c r="BJ412" s="129"/>
      <c r="BK412" s="129"/>
      <c r="BL412" s="129"/>
      <c r="BM412" s="129"/>
    </row>
    <row r="413" spans="1:65" s="48" customFormat="1" ht="18.75">
      <c r="A413" s="29"/>
      <c r="B413" s="29"/>
      <c r="C413" s="29"/>
      <c r="D413" s="29"/>
      <c r="E413" s="29"/>
      <c r="F413" s="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33"/>
      <c r="AD413" s="129"/>
      <c r="AE413" s="129"/>
      <c r="AF413" s="129"/>
      <c r="AG413" s="129"/>
      <c r="AH413" s="129"/>
      <c r="AI413" s="129"/>
      <c r="AJ413" s="129"/>
      <c r="AK413" s="129"/>
      <c r="AL413" s="129"/>
      <c r="AM413" s="129"/>
      <c r="AN413" s="129"/>
      <c r="AO413" s="129"/>
      <c r="AP413" s="129"/>
      <c r="AQ413" s="129"/>
      <c r="AR413" s="129"/>
      <c r="AS413" s="129"/>
      <c r="AT413" s="129"/>
      <c r="AU413" s="129"/>
      <c r="AV413" s="129"/>
      <c r="AW413" s="129"/>
      <c r="AX413" s="129"/>
      <c r="AY413" s="129"/>
      <c r="AZ413" s="129"/>
      <c r="BA413" s="129"/>
      <c r="BB413" s="129"/>
      <c r="BC413" s="129"/>
      <c r="BD413" s="129"/>
      <c r="BE413" s="129"/>
      <c r="BF413" s="129"/>
      <c r="BG413" s="129"/>
      <c r="BH413" s="129"/>
      <c r="BI413" s="129"/>
      <c r="BJ413" s="129"/>
      <c r="BK413" s="129"/>
      <c r="BL413" s="129"/>
      <c r="BM413" s="129"/>
    </row>
    <row r="414" spans="1:65" s="48" customFormat="1" ht="18.75">
      <c r="A414" s="29"/>
      <c r="B414" s="29"/>
      <c r="C414" s="29"/>
      <c r="D414" s="29"/>
      <c r="E414" s="29"/>
      <c r="F414" s="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33"/>
      <c r="AD414" s="129"/>
      <c r="AE414" s="129"/>
      <c r="AF414" s="129"/>
      <c r="AG414" s="129"/>
      <c r="AH414" s="129"/>
      <c r="AI414" s="129"/>
      <c r="AJ414" s="129"/>
      <c r="AK414" s="129"/>
      <c r="AL414" s="129"/>
      <c r="AM414" s="129"/>
      <c r="AN414" s="129"/>
      <c r="AO414" s="129"/>
      <c r="AP414" s="129"/>
      <c r="AQ414" s="129"/>
      <c r="AR414" s="129"/>
      <c r="AS414" s="129"/>
      <c r="AT414" s="129"/>
      <c r="AU414" s="129"/>
      <c r="AV414" s="129"/>
      <c r="AW414" s="129"/>
      <c r="AX414" s="129"/>
      <c r="AY414" s="129"/>
      <c r="AZ414" s="129"/>
      <c r="BA414" s="129"/>
      <c r="BB414" s="129"/>
      <c r="BC414" s="129"/>
      <c r="BD414" s="129"/>
      <c r="BE414" s="129"/>
      <c r="BF414" s="129"/>
      <c r="BG414" s="129"/>
      <c r="BH414" s="129"/>
      <c r="BI414" s="129"/>
      <c r="BJ414" s="129"/>
      <c r="BK414" s="129"/>
      <c r="BL414" s="129"/>
      <c r="BM414" s="129"/>
    </row>
    <row r="415" spans="1:65" s="48" customFormat="1" ht="18.75">
      <c r="A415" s="29"/>
      <c r="B415" s="29"/>
      <c r="C415" s="29"/>
      <c r="D415" s="29"/>
      <c r="E415" s="29"/>
      <c r="F415" s="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33"/>
      <c r="AD415" s="129"/>
      <c r="AE415" s="129"/>
      <c r="AF415" s="129"/>
      <c r="AG415" s="129"/>
      <c r="AH415" s="129"/>
      <c r="AI415" s="129"/>
      <c r="AJ415" s="129"/>
      <c r="AK415" s="129"/>
      <c r="AL415" s="129"/>
      <c r="AM415" s="129"/>
      <c r="AN415" s="129"/>
      <c r="AO415" s="129"/>
      <c r="AP415" s="129"/>
      <c r="AQ415" s="129"/>
      <c r="AR415" s="129"/>
      <c r="AS415" s="129"/>
      <c r="AT415" s="129"/>
      <c r="AU415" s="129"/>
      <c r="AV415" s="129"/>
      <c r="AW415" s="129"/>
      <c r="AX415" s="129"/>
      <c r="AY415" s="129"/>
      <c r="AZ415" s="129"/>
      <c r="BA415" s="129"/>
      <c r="BB415" s="129"/>
      <c r="BC415" s="129"/>
      <c r="BD415" s="129"/>
      <c r="BE415" s="129"/>
      <c r="BF415" s="129"/>
      <c r="BG415" s="129"/>
      <c r="BH415" s="129"/>
      <c r="BI415" s="129"/>
      <c r="BJ415" s="129"/>
      <c r="BK415" s="129"/>
      <c r="BL415" s="129"/>
      <c r="BM415" s="129"/>
    </row>
    <row r="416" spans="1:65" s="48" customFormat="1" ht="18.75">
      <c r="A416" s="29"/>
      <c r="B416" s="29"/>
      <c r="C416" s="29"/>
      <c r="D416" s="29"/>
      <c r="E416" s="29"/>
      <c r="F416" s="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33"/>
      <c r="AD416" s="129"/>
      <c r="AE416" s="129"/>
      <c r="AF416" s="129"/>
      <c r="AG416" s="129"/>
      <c r="AH416" s="129"/>
      <c r="AI416" s="129"/>
      <c r="AJ416" s="129"/>
      <c r="AK416" s="129"/>
      <c r="AL416" s="129"/>
      <c r="AM416" s="129"/>
      <c r="AN416" s="129"/>
      <c r="AO416" s="129"/>
      <c r="AP416" s="129"/>
      <c r="AQ416" s="129"/>
      <c r="AR416" s="129"/>
      <c r="AS416" s="129"/>
      <c r="AT416" s="129"/>
      <c r="AU416" s="129"/>
      <c r="AV416" s="129"/>
      <c r="AW416" s="129"/>
      <c r="AX416" s="129"/>
      <c r="AY416" s="129"/>
      <c r="AZ416" s="129"/>
      <c r="BA416" s="129"/>
      <c r="BB416" s="129"/>
      <c r="BC416" s="129"/>
      <c r="BD416" s="129"/>
      <c r="BE416" s="129"/>
      <c r="BF416" s="129"/>
      <c r="BG416" s="129"/>
      <c r="BH416" s="129"/>
      <c r="BI416" s="129"/>
      <c r="BJ416" s="129"/>
      <c r="BK416" s="129"/>
      <c r="BL416" s="129"/>
      <c r="BM416" s="129"/>
    </row>
    <row r="417" spans="1:65" s="48" customFormat="1" ht="18.75">
      <c r="A417" s="29"/>
      <c r="B417" s="29"/>
      <c r="C417" s="29"/>
      <c r="D417" s="29"/>
      <c r="E417" s="29"/>
      <c r="F417" s="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33"/>
      <c r="AD417" s="129"/>
      <c r="AE417" s="129"/>
      <c r="AF417" s="129"/>
      <c r="AG417" s="129"/>
      <c r="AH417" s="129"/>
      <c r="AI417" s="129"/>
      <c r="AJ417" s="129"/>
      <c r="AK417" s="129"/>
      <c r="AL417" s="129"/>
      <c r="AM417" s="129"/>
      <c r="AN417" s="129"/>
      <c r="AO417" s="129"/>
      <c r="AP417" s="129"/>
      <c r="AQ417" s="129"/>
      <c r="AR417" s="129"/>
      <c r="AS417" s="129"/>
      <c r="AT417" s="129"/>
      <c r="AU417" s="129"/>
      <c r="AV417" s="129"/>
      <c r="AW417" s="129"/>
      <c r="AX417" s="129"/>
      <c r="AY417" s="129"/>
      <c r="AZ417" s="129"/>
      <c r="BA417" s="129"/>
      <c r="BB417" s="129"/>
      <c r="BC417" s="129"/>
      <c r="BD417" s="129"/>
      <c r="BE417" s="129"/>
      <c r="BF417" s="129"/>
      <c r="BG417" s="129"/>
      <c r="BH417" s="129"/>
      <c r="BI417" s="129"/>
      <c r="BJ417" s="129"/>
      <c r="BK417" s="129"/>
      <c r="BL417" s="129"/>
      <c r="BM417" s="129"/>
    </row>
    <row r="418" spans="1:65" s="48" customFormat="1" ht="18.75">
      <c r="A418" s="29"/>
      <c r="B418" s="29"/>
      <c r="C418" s="29"/>
      <c r="D418" s="29"/>
      <c r="E418" s="29"/>
      <c r="F418" s="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33"/>
      <c r="AD418" s="129"/>
      <c r="AE418" s="129"/>
      <c r="AF418" s="129"/>
      <c r="AG418" s="129"/>
      <c r="AH418" s="129"/>
      <c r="AI418" s="129"/>
      <c r="AJ418" s="129"/>
      <c r="AK418" s="129"/>
      <c r="AL418" s="129"/>
      <c r="AM418" s="129"/>
      <c r="AN418" s="129"/>
      <c r="AO418" s="129"/>
      <c r="AP418" s="129"/>
      <c r="AQ418" s="129"/>
      <c r="AR418" s="129"/>
      <c r="AS418" s="129"/>
      <c r="AT418" s="129"/>
      <c r="AU418" s="129"/>
      <c r="AV418" s="129"/>
      <c r="AW418" s="129"/>
      <c r="AX418" s="129"/>
      <c r="AY418" s="129"/>
      <c r="AZ418" s="129"/>
      <c r="BA418" s="129"/>
      <c r="BB418" s="129"/>
      <c r="BC418" s="129"/>
      <c r="BD418" s="129"/>
      <c r="BE418" s="129"/>
      <c r="BF418" s="129"/>
      <c r="BG418" s="129"/>
      <c r="BH418" s="129"/>
      <c r="BI418" s="129"/>
      <c r="BJ418" s="129"/>
      <c r="BK418" s="129"/>
      <c r="BL418" s="129"/>
      <c r="BM418" s="129"/>
    </row>
    <row r="419" spans="1:65" s="48" customFormat="1" ht="18.75">
      <c r="A419" s="29"/>
      <c r="B419" s="29"/>
      <c r="C419" s="29"/>
      <c r="D419" s="29"/>
      <c r="E419" s="29"/>
      <c r="F419" s="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33"/>
      <c r="AD419" s="129"/>
      <c r="AE419" s="129"/>
      <c r="AF419" s="129"/>
      <c r="AG419" s="129"/>
      <c r="AH419" s="129"/>
      <c r="AI419" s="129"/>
      <c r="AJ419" s="129"/>
      <c r="AK419" s="129"/>
      <c r="AL419" s="129"/>
      <c r="AM419" s="129"/>
      <c r="AN419" s="129"/>
      <c r="AO419" s="129"/>
      <c r="AP419" s="129"/>
      <c r="AQ419" s="129"/>
      <c r="AR419" s="129"/>
      <c r="AS419" s="129"/>
      <c r="AT419" s="129"/>
      <c r="AU419" s="129"/>
      <c r="AV419" s="129"/>
      <c r="AW419" s="129"/>
      <c r="AX419" s="129"/>
      <c r="AY419" s="129"/>
      <c r="AZ419" s="129"/>
      <c r="BA419" s="129"/>
      <c r="BB419" s="129"/>
      <c r="BC419" s="129"/>
      <c r="BD419" s="129"/>
      <c r="BE419" s="129"/>
      <c r="BF419" s="129"/>
      <c r="BG419" s="129"/>
      <c r="BH419" s="129"/>
      <c r="BI419" s="129"/>
      <c r="BJ419" s="129"/>
      <c r="BK419" s="129"/>
      <c r="BL419" s="129"/>
      <c r="BM419" s="129"/>
    </row>
    <row r="420" spans="1:65" s="48" customFormat="1" ht="18.75">
      <c r="A420" s="29"/>
      <c r="B420" s="29"/>
      <c r="C420" s="29"/>
      <c r="D420" s="29"/>
      <c r="E420" s="29"/>
      <c r="F420" s="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33"/>
      <c r="AD420" s="129"/>
      <c r="AE420" s="129"/>
      <c r="AF420" s="129"/>
      <c r="AG420" s="129"/>
      <c r="AH420" s="129"/>
      <c r="AI420" s="129"/>
      <c r="AJ420" s="129"/>
      <c r="AK420" s="129"/>
      <c r="AL420" s="129"/>
      <c r="AM420" s="129"/>
      <c r="AN420" s="129"/>
      <c r="AO420" s="129"/>
      <c r="AP420" s="129"/>
      <c r="AQ420" s="129"/>
      <c r="AR420" s="129"/>
      <c r="AS420" s="129"/>
      <c r="AT420" s="129"/>
      <c r="AU420" s="129"/>
      <c r="AV420" s="129"/>
      <c r="AW420" s="129"/>
      <c r="AX420" s="129"/>
      <c r="AY420" s="129"/>
      <c r="AZ420" s="129"/>
      <c r="BA420" s="129"/>
      <c r="BB420" s="129"/>
      <c r="BC420" s="129"/>
      <c r="BD420" s="129"/>
      <c r="BE420" s="129"/>
      <c r="BF420" s="129"/>
      <c r="BG420" s="129"/>
      <c r="BH420" s="129"/>
      <c r="BI420" s="129"/>
      <c r="BJ420" s="129"/>
      <c r="BK420" s="129"/>
      <c r="BL420" s="129"/>
      <c r="BM420" s="129"/>
    </row>
    <row r="421" spans="1:65" s="48" customFormat="1" ht="18.75">
      <c r="A421" s="29"/>
      <c r="B421" s="29"/>
      <c r="C421" s="29"/>
      <c r="D421" s="29"/>
      <c r="E421" s="29"/>
      <c r="F421" s="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33"/>
      <c r="AD421" s="129"/>
      <c r="AE421" s="129"/>
      <c r="AF421" s="129"/>
      <c r="AG421" s="129"/>
      <c r="AH421" s="129"/>
      <c r="AI421" s="129"/>
      <c r="AJ421" s="129"/>
      <c r="AK421" s="129"/>
      <c r="AL421" s="129"/>
      <c r="AM421" s="129"/>
      <c r="AN421" s="129"/>
      <c r="AO421" s="129"/>
      <c r="AP421" s="129"/>
      <c r="AQ421" s="129"/>
      <c r="AR421" s="129"/>
      <c r="AS421" s="129"/>
      <c r="AT421" s="129"/>
      <c r="AU421" s="129"/>
      <c r="AV421" s="129"/>
      <c r="AW421" s="129"/>
      <c r="AX421" s="129"/>
      <c r="AY421" s="129"/>
      <c r="AZ421" s="129"/>
      <c r="BA421" s="129"/>
      <c r="BB421" s="129"/>
      <c r="BC421" s="129"/>
      <c r="BD421" s="129"/>
      <c r="BE421" s="129"/>
      <c r="BF421" s="129"/>
      <c r="BG421" s="129"/>
      <c r="BH421" s="129"/>
      <c r="BI421" s="129"/>
      <c r="BJ421" s="129"/>
      <c r="BK421" s="129"/>
      <c r="BL421" s="129"/>
      <c r="BM421" s="129"/>
    </row>
    <row r="422" spans="1:65" s="48" customFormat="1" ht="18.75">
      <c r="A422" s="29"/>
      <c r="B422" s="29"/>
      <c r="C422" s="29"/>
      <c r="D422" s="29"/>
      <c r="E422" s="29"/>
      <c r="F422" s="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33"/>
      <c r="AD422" s="129"/>
      <c r="AE422" s="129"/>
      <c r="AF422" s="129"/>
      <c r="AG422" s="129"/>
      <c r="AH422" s="129"/>
      <c r="AI422" s="129"/>
      <c r="AJ422" s="129"/>
      <c r="AK422" s="129"/>
      <c r="AL422" s="129"/>
      <c r="AM422" s="129"/>
      <c r="AN422" s="129"/>
      <c r="AO422" s="129"/>
      <c r="AP422" s="129"/>
      <c r="AQ422" s="129"/>
      <c r="AR422" s="129"/>
      <c r="AS422" s="129"/>
      <c r="AT422" s="129"/>
      <c r="AU422" s="129"/>
      <c r="AV422" s="129"/>
      <c r="AW422" s="129"/>
      <c r="AX422" s="129"/>
      <c r="AY422" s="129"/>
      <c r="AZ422" s="129"/>
      <c r="BA422" s="129"/>
      <c r="BB422" s="129"/>
      <c r="BC422" s="129"/>
      <c r="BD422" s="129"/>
      <c r="BE422" s="129"/>
      <c r="BF422" s="129"/>
      <c r="BG422" s="129"/>
      <c r="BH422" s="129"/>
      <c r="BI422" s="129"/>
      <c r="BJ422" s="129"/>
      <c r="BK422" s="129"/>
      <c r="BL422" s="129"/>
      <c r="BM422" s="129"/>
    </row>
    <row r="423" spans="1:65" s="48" customFormat="1" ht="18.75">
      <c r="A423" s="29"/>
      <c r="B423" s="29"/>
      <c r="C423" s="29"/>
      <c r="D423" s="29"/>
      <c r="E423" s="29"/>
      <c r="F423" s="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33"/>
      <c r="AD423" s="129"/>
      <c r="AE423" s="129"/>
      <c r="AF423" s="129"/>
      <c r="AG423" s="129"/>
      <c r="AH423" s="129"/>
      <c r="AI423" s="129"/>
      <c r="AJ423" s="129"/>
      <c r="AK423" s="129"/>
      <c r="AL423" s="129"/>
      <c r="AM423" s="129"/>
      <c r="AN423" s="129"/>
      <c r="AO423" s="129"/>
      <c r="AP423" s="129"/>
      <c r="AQ423" s="129"/>
      <c r="AR423" s="129"/>
      <c r="AS423" s="129"/>
      <c r="AT423" s="129"/>
      <c r="AU423" s="129"/>
      <c r="AV423" s="129"/>
      <c r="AW423" s="129"/>
      <c r="AX423" s="129"/>
      <c r="AY423" s="129"/>
      <c r="AZ423" s="129"/>
      <c r="BA423" s="129"/>
      <c r="BB423" s="129"/>
      <c r="BC423" s="129"/>
      <c r="BD423" s="129"/>
      <c r="BE423" s="129"/>
      <c r="BF423" s="129"/>
      <c r="BG423" s="129"/>
      <c r="BH423" s="129"/>
      <c r="BI423" s="129"/>
      <c r="BJ423" s="129"/>
      <c r="BK423" s="129"/>
      <c r="BL423" s="129"/>
      <c r="BM423" s="129"/>
    </row>
    <row r="424" spans="1:65" s="48" customFormat="1" ht="18.75">
      <c r="A424" s="29"/>
      <c r="B424" s="29"/>
      <c r="C424" s="29"/>
      <c r="D424" s="29"/>
      <c r="E424" s="29"/>
      <c r="F424" s="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33"/>
      <c r="AD424" s="129"/>
      <c r="AE424" s="129"/>
      <c r="AF424" s="129"/>
      <c r="AG424" s="129"/>
      <c r="AH424" s="129"/>
      <c r="AI424" s="129"/>
      <c r="AJ424" s="129"/>
      <c r="AK424" s="129"/>
      <c r="AL424" s="129"/>
      <c r="AM424" s="129"/>
      <c r="AN424" s="129"/>
      <c r="AO424" s="129"/>
      <c r="AP424" s="129"/>
      <c r="AQ424" s="129"/>
      <c r="AR424" s="129"/>
      <c r="AS424" s="129"/>
      <c r="AT424" s="129"/>
      <c r="AU424" s="129"/>
      <c r="AV424" s="129"/>
      <c r="AW424" s="129"/>
      <c r="AX424" s="129"/>
      <c r="AY424" s="129"/>
      <c r="AZ424" s="129"/>
      <c r="BA424" s="129"/>
      <c r="BB424" s="129"/>
      <c r="BC424" s="129"/>
      <c r="BD424" s="129"/>
      <c r="BE424" s="129"/>
      <c r="BF424" s="129"/>
      <c r="BG424" s="129"/>
      <c r="BH424" s="129"/>
      <c r="BI424" s="129"/>
      <c r="BJ424" s="129"/>
      <c r="BK424" s="129"/>
      <c r="BL424" s="129"/>
      <c r="BM424" s="129"/>
    </row>
    <row r="425" spans="1:65" s="48" customFormat="1" ht="18.75">
      <c r="A425" s="29"/>
      <c r="B425" s="29"/>
      <c r="C425" s="29"/>
      <c r="D425" s="29"/>
      <c r="E425" s="29"/>
      <c r="F425" s="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33"/>
      <c r="AD425" s="129"/>
      <c r="AE425" s="129"/>
      <c r="AF425" s="129"/>
      <c r="AG425" s="129"/>
      <c r="AH425" s="129"/>
      <c r="AI425" s="129"/>
      <c r="AJ425" s="129"/>
      <c r="AK425" s="129"/>
      <c r="AL425" s="129"/>
      <c r="AM425" s="129"/>
      <c r="AN425" s="129"/>
      <c r="AO425" s="129"/>
      <c r="AP425" s="129"/>
      <c r="AQ425" s="129"/>
      <c r="AR425" s="129"/>
      <c r="AS425" s="129"/>
      <c r="AT425" s="129"/>
      <c r="AU425" s="129"/>
      <c r="AV425" s="129"/>
      <c r="AW425" s="129"/>
      <c r="AX425" s="129"/>
      <c r="AY425" s="129"/>
      <c r="AZ425" s="129"/>
      <c r="BA425" s="129"/>
      <c r="BB425" s="129"/>
      <c r="BC425" s="129"/>
      <c r="BD425" s="129"/>
      <c r="BE425" s="129"/>
      <c r="BF425" s="129"/>
      <c r="BG425" s="129"/>
      <c r="BH425" s="129"/>
      <c r="BI425" s="129"/>
      <c r="BJ425" s="129"/>
      <c r="BK425" s="129"/>
      <c r="BL425" s="129"/>
      <c r="BM425" s="129"/>
    </row>
    <row r="426" spans="1:65" s="48" customFormat="1" ht="18.75">
      <c r="A426" s="29"/>
      <c r="B426" s="29"/>
      <c r="C426" s="29"/>
      <c r="D426" s="29"/>
      <c r="E426" s="29"/>
      <c r="F426" s="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33"/>
      <c r="AD426" s="129"/>
      <c r="AE426" s="129"/>
      <c r="AF426" s="129"/>
      <c r="AG426" s="129"/>
      <c r="AH426" s="129"/>
      <c r="AI426" s="129"/>
      <c r="AJ426" s="129"/>
      <c r="AK426" s="129"/>
      <c r="AL426" s="129"/>
      <c r="AM426" s="129"/>
      <c r="AN426" s="129"/>
      <c r="AO426" s="129"/>
      <c r="AP426" s="129"/>
      <c r="AQ426" s="129"/>
      <c r="AR426" s="129"/>
      <c r="AS426" s="129"/>
      <c r="AT426" s="129"/>
      <c r="AU426" s="129"/>
      <c r="AV426" s="129"/>
      <c r="AW426" s="129"/>
      <c r="AX426" s="129"/>
      <c r="AY426" s="129"/>
      <c r="AZ426" s="129"/>
      <c r="BA426" s="129"/>
      <c r="BB426" s="129"/>
      <c r="BC426" s="129"/>
      <c r="BD426" s="129"/>
      <c r="BE426" s="129"/>
      <c r="BF426" s="129"/>
      <c r="BG426" s="129"/>
      <c r="BH426" s="129"/>
      <c r="BI426" s="129"/>
      <c r="BJ426" s="129"/>
      <c r="BK426" s="129"/>
      <c r="BL426" s="129"/>
      <c r="BM426" s="129"/>
    </row>
    <row r="427" spans="1:65" s="48" customFormat="1" ht="18.75">
      <c r="A427" s="29"/>
      <c r="B427" s="29"/>
      <c r="C427" s="29"/>
      <c r="D427" s="29"/>
      <c r="E427" s="29"/>
      <c r="F427" s="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33"/>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29"/>
      <c r="AY427" s="129"/>
      <c r="AZ427" s="129"/>
      <c r="BA427" s="129"/>
      <c r="BB427" s="129"/>
      <c r="BC427" s="129"/>
      <c r="BD427" s="129"/>
      <c r="BE427" s="129"/>
      <c r="BF427" s="129"/>
      <c r="BG427" s="129"/>
      <c r="BH427" s="129"/>
      <c r="BI427" s="129"/>
      <c r="BJ427" s="129"/>
      <c r="BK427" s="129"/>
      <c r="BL427" s="129"/>
      <c r="BM427" s="129"/>
    </row>
    <row r="428" spans="1:65" s="48" customFormat="1" ht="18.75">
      <c r="A428" s="29"/>
      <c r="B428" s="29"/>
      <c r="C428" s="29"/>
      <c r="D428" s="29"/>
      <c r="E428" s="29"/>
      <c r="F428" s="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33"/>
      <c r="AD428" s="129"/>
      <c r="AE428" s="129"/>
      <c r="AF428" s="129"/>
      <c r="AG428" s="129"/>
      <c r="AH428" s="129"/>
      <c r="AI428" s="129"/>
      <c r="AJ428" s="129"/>
      <c r="AK428" s="129"/>
      <c r="AL428" s="129"/>
      <c r="AM428" s="129"/>
      <c r="AN428" s="129"/>
      <c r="AO428" s="129"/>
      <c r="AP428" s="129"/>
      <c r="AQ428" s="129"/>
      <c r="AR428" s="129"/>
      <c r="AS428" s="129"/>
      <c r="AT428" s="129"/>
      <c r="AU428" s="129"/>
      <c r="AV428" s="129"/>
      <c r="AW428" s="129"/>
      <c r="AX428" s="129"/>
      <c r="AY428" s="129"/>
      <c r="AZ428" s="129"/>
      <c r="BA428" s="129"/>
      <c r="BB428" s="129"/>
      <c r="BC428" s="129"/>
      <c r="BD428" s="129"/>
      <c r="BE428" s="129"/>
      <c r="BF428" s="129"/>
      <c r="BG428" s="129"/>
      <c r="BH428" s="129"/>
      <c r="BI428" s="129"/>
      <c r="BJ428" s="129"/>
      <c r="BK428" s="129"/>
      <c r="BL428" s="129"/>
      <c r="BM428" s="129"/>
    </row>
    <row r="429" spans="1:65" s="48" customFormat="1" ht="18.75">
      <c r="A429" s="29"/>
      <c r="B429" s="29"/>
      <c r="C429" s="29"/>
      <c r="D429" s="29"/>
      <c r="E429" s="29"/>
      <c r="F429" s="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33"/>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29"/>
      <c r="AY429" s="129"/>
      <c r="AZ429" s="129"/>
      <c r="BA429" s="129"/>
      <c r="BB429" s="129"/>
      <c r="BC429" s="129"/>
      <c r="BD429" s="129"/>
      <c r="BE429" s="129"/>
      <c r="BF429" s="129"/>
      <c r="BG429" s="129"/>
      <c r="BH429" s="129"/>
      <c r="BI429" s="129"/>
      <c r="BJ429" s="129"/>
      <c r="BK429" s="129"/>
      <c r="BL429" s="129"/>
      <c r="BM429" s="129"/>
    </row>
    <row r="430" spans="1:65" s="48" customFormat="1" ht="18.75">
      <c r="A430" s="29"/>
      <c r="B430" s="29"/>
      <c r="C430" s="29"/>
      <c r="D430" s="29"/>
      <c r="E430" s="29"/>
      <c r="F430" s="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33"/>
      <c r="AD430" s="129"/>
      <c r="AE430" s="129"/>
      <c r="AF430" s="129"/>
      <c r="AG430" s="129"/>
      <c r="AH430" s="129"/>
      <c r="AI430" s="129"/>
      <c r="AJ430" s="129"/>
      <c r="AK430" s="129"/>
      <c r="AL430" s="129"/>
      <c r="AM430" s="129"/>
      <c r="AN430" s="129"/>
      <c r="AO430" s="129"/>
      <c r="AP430" s="129"/>
      <c r="AQ430" s="129"/>
      <c r="AR430" s="129"/>
      <c r="AS430" s="129"/>
      <c r="AT430" s="129"/>
      <c r="AU430" s="129"/>
      <c r="AV430" s="129"/>
      <c r="AW430" s="129"/>
      <c r="AX430" s="129"/>
      <c r="AY430" s="129"/>
      <c r="AZ430" s="129"/>
      <c r="BA430" s="129"/>
      <c r="BB430" s="129"/>
      <c r="BC430" s="129"/>
      <c r="BD430" s="129"/>
      <c r="BE430" s="129"/>
      <c r="BF430" s="129"/>
      <c r="BG430" s="129"/>
      <c r="BH430" s="129"/>
      <c r="BI430" s="129"/>
      <c r="BJ430" s="129"/>
      <c r="BK430" s="129"/>
      <c r="BL430" s="129"/>
      <c r="BM430" s="129"/>
    </row>
    <row r="431" spans="1:65" s="48" customFormat="1" ht="18.75">
      <c r="A431" s="29"/>
      <c r="B431" s="29"/>
      <c r="C431" s="29"/>
      <c r="D431" s="29"/>
      <c r="E431" s="29"/>
      <c r="F431" s="29"/>
      <c r="G431" s="129"/>
      <c r="H431" s="129"/>
      <c r="I431" s="129"/>
      <c r="J431" s="129"/>
      <c r="K431" s="129"/>
      <c r="L431" s="129"/>
      <c r="M431" s="129"/>
      <c r="N431" s="129"/>
      <c r="O431" s="129"/>
      <c r="P431" s="129"/>
      <c r="Q431" s="129"/>
      <c r="R431" s="129"/>
      <c r="S431" s="129"/>
      <c r="T431" s="129"/>
      <c r="U431" s="129"/>
      <c r="V431" s="129"/>
      <c r="W431" s="129"/>
      <c r="X431" s="129"/>
      <c r="Y431" s="129"/>
      <c r="Z431" s="129"/>
      <c r="AA431" s="129"/>
      <c r="AB431" s="129"/>
      <c r="AC431" s="133"/>
      <c r="AD431" s="129"/>
      <c r="AE431" s="129"/>
      <c r="AF431" s="129"/>
      <c r="AG431" s="129"/>
      <c r="AH431" s="129"/>
      <c r="AI431" s="129"/>
      <c r="AJ431" s="129"/>
      <c r="AK431" s="129"/>
      <c r="AL431" s="129"/>
      <c r="AM431" s="129"/>
      <c r="AN431" s="129"/>
      <c r="AO431" s="129"/>
      <c r="AP431" s="129"/>
      <c r="AQ431" s="129"/>
      <c r="AR431" s="129"/>
      <c r="AS431" s="129"/>
      <c r="AT431" s="129"/>
      <c r="AU431" s="129"/>
      <c r="AV431" s="129"/>
      <c r="AW431" s="129"/>
      <c r="AX431" s="129"/>
      <c r="AY431" s="129"/>
      <c r="AZ431" s="129"/>
      <c r="BA431" s="129"/>
      <c r="BB431" s="129"/>
      <c r="BC431" s="129"/>
      <c r="BD431" s="129"/>
      <c r="BE431" s="129"/>
      <c r="BF431" s="129"/>
      <c r="BG431" s="129"/>
      <c r="BH431" s="129"/>
      <c r="BI431" s="129"/>
      <c r="BJ431" s="129"/>
      <c r="BK431" s="129"/>
      <c r="BL431" s="129"/>
      <c r="BM431" s="129"/>
    </row>
    <row r="432" spans="1:65" s="48" customFormat="1" ht="18.75">
      <c r="A432" s="29"/>
      <c r="B432" s="29"/>
      <c r="C432" s="29"/>
      <c r="D432" s="29"/>
      <c r="E432" s="29"/>
      <c r="F432" s="29"/>
      <c r="G432" s="129"/>
      <c r="H432" s="129"/>
      <c r="I432" s="129"/>
      <c r="J432" s="129"/>
      <c r="K432" s="129"/>
      <c r="L432" s="129"/>
      <c r="M432" s="129"/>
      <c r="N432" s="129"/>
      <c r="O432" s="129"/>
      <c r="P432" s="129"/>
      <c r="Q432" s="129"/>
      <c r="R432" s="129"/>
      <c r="S432" s="129"/>
      <c r="T432" s="129"/>
      <c r="U432" s="129"/>
      <c r="V432" s="129"/>
      <c r="W432" s="129"/>
      <c r="X432" s="129"/>
      <c r="Y432" s="129"/>
      <c r="Z432" s="129"/>
      <c r="AA432" s="129"/>
      <c r="AB432" s="129"/>
      <c r="AC432" s="133"/>
      <c r="AD432" s="129"/>
      <c r="AE432" s="129"/>
      <c r="AF432" s="129"/>
      <c r="AG432" s="129"/>
      <c r="AH432" s="129"/>
      <c r="AI432" s="129"/>
      <c r="AJ432" s="129"/>
      <c r="AK432" s="129"/>
      <c r="AL432" s="129"/>
      <c r="AM432" s="129"/>
      <c r="AN432" s="129"/>
      <c r="AO432" s="129"/>
      <c r="AP432" s="129"/>
      <c r="AQ432" s="129"/>
      <c r="AR432" s="129"/>
      <c r="AS432" s="129"/>
      <c r="AT432" s="129"/>
      <c r="AU432" s="129"/>
      <c r="AV432" s="129"/>
      <c r="AW432" s="129"/>
      <c r="AX432" s="129"/>
      <c r="AY432" s="129"/>
      <c r="AZ432" s="129"/>
      <c r="BA432" s="129"/>
      <c r="BB432" s="129"/>
      <c r="BC432" s="129"/>
      <c r="BD432" s="129"/>
      <c r="BE432" s="129"/>
      <c r="BF432" s="129"/>
      <c r="BG432" s="129"/>
      <c r="BH432" s="129"/>
      <c r="BI432" s="129"/>
      <c r="BJ432" s="129"/>
      <c r="BK432" s="129"/>
      <c r="BL432" s="129"/>
      <c r="BM432" s="129"/>
    </row>
    <row r="433" spans="1:65" s="48" customFormat="1" ht="18.75">
      <c r="A433" s="29"/>
      <c r="B433" s="29"/>
      <c r="C433" s="29"/>
      <c r="D433" s="29"/>
      <c r="E433" s="29"/>
      <c r="F433" s="29"/>
      <c r="G433" s="129"/>
      <c r="H433" s="129"/>
      <c r="I433" s="129"/>
      <c r="J433" s="129"/>
      <c r="K433" s="129"/>
      <c r="L433" s="129"/>
      <c r="M433" s="129"/>
      <c r="N433" s="129"/>
      <c r="O433" s="129"/>
      <c r="P433" s="129"/>
      <c r="Q433" s="129"/>
      <c r="R433" s="129"/>
      <c r="S433" s="129"/>
      <c r="T433" s="129"/>
      <c r="U433" s="129"/>
      <c r="V433" s="129"/>
      <c r="W433" s="129"/>
      <c r="X433" s="129"/>
      <c r="Y433" s="129"/>
      <c r="Z433" s="129"/>
      <c r="AA433" s="129"/>
      <c r="AB433" s="129"/>
      <c r="AC433" s="133"/>
      <c r="AD433" s="129"/>
      <c r="AE433" s="129"/>
      <c r="AF433" s="129"/>
      <c r="AG433" s="129"/>
      <c r="AH433" s="129"/>
      <c r="AI433" s="129"/>
      <c r="AJ433" s="129"/>
      <c r="AK433" s="129"/>
      <c r="AL433" s="129"/>
      <c r="AM433" s="129"/>
      <c r="AN433" s="129"/>
      <c r="AO433" s="129"/>
      <c r="AP433" s="129"/>
      <c r="AQ433" s="129"/>
      <c r="AR433" s="129"/>
      <c r="AS433" s="129"/>
      <c r="AT433" s="129"/>
      <c r="AU433" s="129"/>
      <c r="AV433" s="129"/>
      <c r="AW433" s="129"/>
      <c r="AX433" s="129"/>
      <c r="AY433" s="129"/>
      <c r="AZ433" s="129"/>
      <c r="BA433" s="129"/>
      <c r="BB433" s="129"/>
      <c r="BC433" s="129"/>
      <c r="BD433" s="129"/>
      <c r="BE433" s="129"/>
      <c r="BF433" s="129"/>
      <c r="BG433" s="129"/>
      <c r="BH433" s="129"/>
      <c r="BI433" s="129"/>
      <c r="BJ433" s="129"/>
      <c r="BK433" s="129"/>
      <c r="BL433" s="129"/>
      <c r="BM433" s="129"/>
    </row>
    <row r="434" spans="1:65" s="48" customFormat="1" ht="18.75">
      <c r="A434" s="29"/>
      <c r="B434" s="29"/>
      <c r="C434" s="29"/>
      <c r="D434" s="29"/>
      <c r="E434" s="29"/>
      <c r="F434" s="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33"/>
      <c r="AD434" s="129"/>
      <c r="AE434" s="129"/>
      <c r="AF434" s="129"/>
      <c r="AG434" s="129"/>
      <c r="AH434" s="129"/>
      <c r="AI434" s="129"/>
      <c r="AJ434" s="129"/>
      <c r="AK434" s="129"/>
      <c r="AL434" s="129"/>
      <c r="AM434" s="129"/>
      <c r="AN434" s="129"/>
      <c r="AO434" s="129"/>
      <c r="AP434" s="129"/>
      <c r="AQ434" s="129"/>
      <c r="AR434" s="129"/>
      <c r="AS434" s="129"/>
      <c r="AT434" s="129"/>
      <c r="AU434" s="129"/>
      <c r="AV434" s="129"/>
      <c r="AW434" s="129"/>
      <c r="AX434" s="129"/>
      <c r="AY434" s="129"/>
      <c r="AZ434" s="129"/>
      <c r="BA434" s="129"/>
      <c r="BB434" s="129"/>
      <c r="BC434" s="129"/>
      <c r="BD434" s="129"/>
      <c r="BE434" s="129"/>
      <c r="BF434" s="129"/>
      <c r="BG434" s="129"/>
      <c r="BH434" s="129"/>
      <c r="BI434" s="129"/>
      <c r="BJ434" s="129"/>
      <c r="BK434" s="129"/>
      <c r="BL434" s="129"/>
      <c r="BM434" s="129"/>
    </row>
    <row r="435" spans="1:65" s="48" customFormat="1" ht="18.75">
      <c r="A435" s="29"/>
      <c r="B435" s="29"/>
      <c r="C435" s="29"/>
      <c r="D435" s="29"/>
      <c r="E435" s="29"/>
      <c r="F435" s="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33"/>
      <c r="AD435" s="129"/>
      <c r="AE435" s="129"/>
      <c r="AF435" s="129"/>
      <c r="AG435" s="129"/>
      <c r="AH435" s="129"/>
      <c r="AI435" s="129"/>
      <c r="AJ435" s="129"/>
      <c r="AK435" s="129"/>
      <c r="AL435" s="129"/>
      <c r="AM435" s="129"/>
      <c r="AN435" s="129"/>
      <c r="AO435" s="129"/>
      <c r="AP435" s="129"/>
      <c r="AQ435" s="129"/>
      <c r="AR435" s="129"/>
      <c r="AS435" s="129"/>
      <c r="AT435" s="129"/>
      <c r="AU435" s="129"/>
      <c r="AV435" s="129"/>
      <c r="AW435" s="129"/>
      <c r="AX435" s="129"/>
      <c r="AY435" s="129"/>
      <c r="AZ435" s="129"/>
      <c r="BA435" s="129"/>
      <c r="BB435" s="129"/>
      <c r="BC435" s="129"/>
      <c r="BD435" s="129"/>
      <c r="BE435" s="129"/>
      <c r="BF435" s="129"/>
      <c r="BG435" s="129"/>
      <c r="BH435" s="129"/>
      <c r="BI435" s="129"/>
      <c r="BJ435" s="129"/>
      <c r="BK435" s="129"/>
      <c r="BL435" s="129"/>
      <c r="BM435" s="129"/>
    </row>
    <row r="436" spans="1:65" s="48" customFormat="1" ht="18.75">
      <c r="A436" s="29"/>
      <c r="B436" s="29"/>
      <c r="C436" s="29"/>
      <c r="D436" s="29"/>
      <c r="E436" s="29"/>
      <c r="F436" s="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33"/>
      <c r="AD436" s="129"/>
      <c r="AE436" s="129"/>
      <c r="AF436" s="129"/>
      <c r="AG436" s="129"/>
      <c r="AH436" s="129"/>
      <c r="AI436" s="129"/>
      <c r="AJ436" s="129"/>
      <c r="AK436" s="129"/>
      <c r="AL436" s="129"/>
      <c r="AM436" s="129"/>
      <c r="AN436" s="129"/>
      <c r="AO436" s="129"/>
      <c r="AP436" s="129"/>
      <c r="AQ436" s="129"/>
      <c r="AR436" s="129"/>
      <c r="AS436" s="129"/>
      <c r="AT436" s="129"/>
      <c r="AU436" s="129"/>
      <c r="AV436" s="129"/>
      <c r="AW436" s="129"/>
      <c r="AX436" s="129"/>
      <c r="AY436" s="129"/>
      <c r="AZ436" s="129"/>
      <c r="BA436" s="129"/>
      <c r="BB436" s="129"/>
      <c r="BC436" s="129"/>
      <c r="BD436" s="129"/>
      <c r="BE436" s="129"/>
      <c r="BF436" s="129"/>
      <c r="BG436" s="129"/>
      <c r="BH436" s="129"/>
      <c r="BI436" s="129"/>
      <c r="BJ436" s="129"/>
      <c r="BK436" s="129"/>
      <c r="BL436" s="129"/>
      <c r="BM436" s="129"/>
    </row>
    <row r="437" spans="1:65" s="48" customFormat="1" ht="18.75">
      <c r="A437" s="29"/>
      <c r="B437" s="29"/>
      <c r="C437" s="29"/>
      <c r="D437" s="29"/>
      <c r="E437" s="29"/>
      <c r="F437" s="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33"/>
      <c r="AD437" s="129"/>
      <c r="AE437" s="129"/>
      <c r="AF437" s="129"/>
      <c r="AG437" s="129"/>
      <c r="AH437" s="129"/>
      <c r="AI437" s="129"/>
      <c r="AJ437" s="129"/>
      <c r="AK437" s="129"/>
      <c r="AL437" s="129"/>
      <c r="AM437" s="129"/>
      <c r="AN437" s="129"/>
      <c r="AO437" s="129"/>
      <c r="AP437" s="129"/>
      <c r="AQ437" s="129"/>
      <c r="AR437" s="129"/>
      <c r="AS437" s="129"/>
      <c r="AT437" s="129"/>
      <c r="AU437" s="129"/>
      <c r="AV437" s="129"/>
      <c r="AW437" s="129"/>
      <c r="AX437" s="129"/>
      <c r="AY437" s="129"/>
      <c r="AZ437" s="129"/>
      <c r="BA437" s="129"/>
      <c r="BB437" s="129"/>
      <c r="BC437" s="129"/>
      <c r="BD437" s="129"/>
      <c r="BE437" s="129"/>
      <c r="BF437" s="129"/>
      <c r="BG437" s="129"/>
      <c r="BH437" s="129"/>
      <c r="BI437" s="129"/>
      <c r="BJ437" s="129"/>
      <c r="BK437" s="129"/>
      <c r="BL437" s="129"/>
      <c r="BM437" s="129"/>
    </row>
    <row r="438" spans="1:65" s="48" customFormat="1" ht="18.75">
      <c r="A438" s="29"/>
      <c r="B438" s="29"/>
      <c r="C438" s="29"/>
      <c r="D438" s="29"/>
      <c r="E438" s="29"/>
      <c r="F438" s="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33"/>
      <c r="AD438" s="129"/>
      <c r="AE438" s="129"/>
      <c r="AF438" s="129"/>
      <c r="AG438" s="129"/>
      <c r="AH438" s="129"/>
      <c r="AI438" s="129"/>
      <c r="AJ438" s="129"/>
      <c r="AK438" s="129"/>
      <c r="AL438" s="129"/>
      <c r="AM438" s="129"/>
      <c r="AN438" s="129"/>
      <c r="AO438" s="129"/>
      <c r="AP438" s="129"/>
      <c r="AQ438" s="129"/>
      <c r="AR438" s="129"/>
      <c r="AS438" s="129"/>
      <c r="AT438" s="129"/>
      <c r="AU438" s="129"/>
      <c r="AV438" s="129"/>
      <c r="AW438" s="129"/>
      <c r="AX438" s="129"/>
      <c r="AY438" s="129"/>
      <c r="AZ438" s="129"/>
      <c r="BA438" s="129"/>
      <c r="BB438" s="129"/>
      <c r="BC438" s="129"/>
      <c r="BD438" s="129"/>
      <c r="BE438" s="129"/>
      <c r="BF438" s="129"/>
      <c r="BG438" s="129"/>
      <c r="BH438" s="129"/>
      <c r="BI438" s="129"/>
      <c r="BJ438" s="129"/>
      <c r="BK438" s="129"/>
      <c r="BL438" s="129"/>
      <c r="BM438" s="129"/>
    </row>
    <row r="439" spans="1:65" s="48" customFormat="1" ht="18.75">
      <c r="A439" s="29"/>
      <c r="B439" s="29"/>
      <c r="C439" s="29"/>
      <c r="D439" s="29"/>
      <c r="E439" s="29"/>
      <c r="F439" s="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33"/>
      <c r="AD439" s="129"/>
      <c r="AE439" s="129"/>
      <c r="AF439" s="129"/>
      <c r="AG439" s="129"/>
      <c r="AH439" s="129"/>
      <c r="AI439" s="129"/>
      <c r="AJ439" s="129"/>
      <c r="AK439" s="129"/>
      <c r="AL439" s="129"/>
      <c r="AM439" s="129"/>
      <c r="AN439" s="129"/>
      <c r="AO439" s="129"/>
      <c r="AP439" s="129"/>
      <c r="AQ439" s="129"/>
      <c r="AR439" s="129"/>
      <c r="AS439" s="129"/>
      <c r="AT439" s="129"/>
      <c r="AU439" s="129"/>
      <c r="AV439" s="129"/>
      <c r="AW439" s="129"/>
      <c r="AX439" s="129"/>
      <c r="AY439" s="129"/>
      <c r="AZ439" s="129"/>
      <c r="BA439" s="129"/>
      <c r="BB439" s="129"/>
      <c r="BC439" s="129"/>
      <c r="BD439" s="129"/>
      <c r="BE439" s="129"/>
      <c r="BF439" s="129"/>
      <c r="BG439" s="129"/>
      <c r="BH439" s="129"/>
      <c r="BI439" s="129"/>
      <c r="BJ439" s="129"/>
      <c r="BK439" s="129"/>
      <c r="BL439" s="129"/>
      <c r="BM439" s="129"/>
    </row>
    <row r="440" spans="1:65" s="48" customFormat="1" ht="18.75">
      <c r="A440" s="29"/>
      <c r="B440" s="29"/>
      <c r="C440" s="29"/>
      <c r="D440" s="29"/>
      <c r="E440" s="29"/>
      <c r="F440" s="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33"/>
      <c r="AD440" s="129"/>
      <c r="AE440" s="129"/>
      <c r="AF440" s="129"/>
      <c r="AG440" s="129"/>
      <c r="AH440" s="129"/>
      <c r="AI440" s="129"/>
      <c r="AJ440" s="129"/>
      <c r="AK440" s="129"/>
      <c r="AL440" s="129"/>
      <c r="AM440" s="129"/>
      <c r="AN440" s="129"/>
      <c r="AO440" s="129"/>
      <c r="AP440" s="129"/>
      <c r="AQ440" s="129"/>
      <c r="AR440" s="129"/>
      <c r="AS440" s="129"/>
      <c r="AT440" s="129"/>
      <c r="AU440" s="129"/>
      <c r="AV440" s="129"/>
      <c r="AW440" s="129"/>
      <c r="AX440" s="129"/>
      <c r="AY440" s="129"/>
      <c r="AZ440" s="129"/>
      <c r="BA440" s="129"/>
      <c r="BB440" s="129"/>
      <c r="BC440" s="129"/>
      <c r="BD440" s="129"/>
      <c r="BE440" s="129"/>
      <c r="BF440" s="129"/>
      <c r="BG440" s="129"/>
      <c r="BH440" s="129"/>
      <c r="BI440" s="129"/>
      <c r="BJ440" s="129"/>
      <c r="BK440" s="129"/>
      <c r="BL440" s="129"/>
      <c r="BM440" s="129"/>
    </row>
    <row r="441" spans="1:65" s="48" customFormat="1" ht="18.75">
      <c r="A441" s="29"/>
      <c r="B441" s="29"/>
      <c r="C441" s="29"/>
      <c r="D441" s="29"/>
      <c r="E441" s="29"/>
      <c r="F441" s="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33"/>
      <c r="AD441" s="129"/>
      <c r="AE441" s="129"/>
      <c r="AF441" s="129"/>
      <c r="AG441" s="129"/>
      <c r="AH441" s="129"/>
      <c r="AI441" s="129"/>
      <c r="AJ441" s="129"/>
      <c r="AK441" s="129"/>
      <c r="AL441" s="129"/>
      <c r="AM441" s="129"/>
      <c r="AN441" s="129"/>
      <c r="AO441" s="129"/>
      <c r="AP441" s="129"/>
      <c r="AQ441" s="129"/>
      <c r="AR441" s="129"/>
      <c r="AS441" s="129"/>
      <c r="AT441" s="129"/>
      <c r="AU441" s="129"/>
      <c r="AV441" s="129"/>
      <c r="AW441" s="129"/>
      <c r="AX441" s="129"/>
      <c r="AY441" s="129"/>
      <c r="AZ441" s="129"/>
      <c r="BA441" s="129"/>
      <c r="BB441" s="129"/>
      <c r="BC441" s="129"/>
      <c r="BD441" s="129"/>
      <c r="BE441" s="129"/>
      <c r="BF441" s="129"/>
      <c r="BG441" s="129"/>
      <c r="BH441" s="129"/>
      <c r="BI441" s="129"/>
      <c r="BJ441" s="129"/>
      <c r="BK441" s="129"/>
      <c r="BL441" s="129"/>
      <c r="BM441" s="129"/>
    </row>
    <row r="442" spans="1:65" s="48" customFormat="1" ht="18.75">
      <c r="A442" s="29"/>
      <c r="B442" s="29"/>
      <c r="C442" s="29"/>
      <c r="D442" s="29"/>
      <c r="E442" s="29"/>
      <c r="F442" s="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33"/>
      <c r="AD442" s="129"/>
      <c r="AE442" s="129"/>
      <c r="AF442" s="129"/>
      <c r="AG442" s="129"/>
      <c r="AH442" s="129"/>
      <c r="AI442" s="129"/>
      <c r="AJ442" s="129"/>
      <c r="AK442" s="129"/>
      <c r="AL442" s="129"/>
      <c r="AM442" s="129"/>
      <c r="AN442" s="129"/>
      <c r="AO442" s="129"/>
      <c r="AP442" s="129"/>
      <c r="AQ442" s="129"/>
      <c r="AR442" s="129"/>
      <c r="AS442" s="129"/>
      <c r="AT442" s="129"/>
      <c r="AU442" s="129"/>
      <c r="AV442" s="129"/>
      <c r="AW442" s="129"/>
      <c r="AX442" s="129"/>
      <c r="AY442" s="129"/>
      <c r="AZ442" s="129"/>
      <c r="BA442" s="129"/>
      <c r="BB442" s="129"/>
      <c r="BC442" s="129"/>
      <c r="BD442" s="129"/>
      <c r="BE442" s="129"/>
      <c r="BF442" s="129"/>
      <c r="BG442" s="129"/>
      <c r="BH442" s="129"/>
      <c r="BI442" s="129"/>
      <c r="BJ442" s="129"/>
      <c r="BK442" s="129"/>
      <c r="BL442" s="129"/>
      <c r="BM442" s="129"/>
    </row>
    <row r="443" spans="1:65" s="48" customFormat="1" ht="18.75">
      <c r="A443" s="29"/>
      <c r="B443" s="29"/>
      <c r="C443" s="29"/>
      <c r="D443" s="29"/>
      <c r="E443" s="29"/>
      <c r="F443" s="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33"/>
      <c r="AD443" s="129"/>
      <c r="AE443" s="129"/>
      <c r="AF443" s="129"/>
      <c r="AG443" s="129"/>
      <c r="AH443" s="129"/>
      <c r="AI443" s="129"/>
      <c r="AJ443" s="129"/>
      <c r="AK443" s="129"/>
      <c r="AL443" s="129"/>
      <c r="AM443" s="129"/>
      <c r="AN443" s="129"/>
      <c r="AO443" s="129"/>
      <c r="AP443" s="129"/>
      <c r="AQ443" s="129"/>
      <c r="AR443" s="129"/>
      <c r="AS443" s="129"/>
      <c r="AT443" s="129"/>
      <c r="AU443" s="129"/>
      <c r="AV443" s="129"/>
      <c r="AW443" s="129"/>
      <c r="AX443" s="129"/>
      <c r="AY443" s="129"/>
      <c r="AZ443" s="129"/>
      <c r="BA443" s="129"/>
      <c r="BB443" s="129"/>
      <c r="BC443" s="129"/>
      <c r="BD443" s="129"/>
      <c r="BE443" s="129"/>
      <c r="BF443" s="129"/>
      <c r="BG443" s="129"/>
      <c r="BH443" s="129"/>
      <c r="BI443" s="129"/>
      <c r="BJ443" s="129"/>
      <c r="BK443" s="129"/>
      <c r="BL443" s="129"/>
      <c r="BM443" s="129"/>
    </row>
    <row r="444" spans="1:65" s="48" customFormat="1" ht="18.75">
      <c r="A444" s="29"/>
      <c r="B444" s="29"/>
      <c r="C444" s="29"/>
      <c r="D444" s="29"/>
      <c r="E444" s="29"/>
      <c r="F444" s="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33"/>
      <c r="AD444" s="129"/>
      <c r="AE444" s="129"/>
      <c r="AF444" s="129"/>
      <c r="AG444" s="129"/>
      <c r="AH444" s="129"/>
      <c r="AI444" s="129"/>
      <c r="AJ444" s="129"/>
      <c r="AK444" s="129"/>
      <c r="AL444" s="129"/>
      <c r="AM444" s="129"/>
      <c r="AN444" s="129"/>
      <c r="AO444" s="129"/>
      <c r="AP444" s="129"/>
      <c r="AQ444" s="129"/>
      <c r="AR444" s="129"/>
      <c r="AS444" s="129"/>
      <c r="AT444" s="129"/>
      <c r="AU444" s="129"/>
      <c r="AV444" s="129"/>
      <c r="AW444" s="129"/>
      <c r="AX444" s="129"/>
      <c r="AY444" s="129"/>
      <c r="AZ444" s="129"/>
      <c r="BA444" s="129"/>
      <c r="BB444" s="129"/>
      <c r="BC444" s="129"/>
      <c r="BD444" s="129"/>
      <c r="BE444" s="129"/>
      <c r="BF444" s="129"/>
      <c r="BG444" s="129"/>
      <c r="BH444" s="129"/>
      <c r="BI444" s="129"/>
      <c r="BJ444" s="129"/>
      <c r="BK444" s="129"/>
      <c r="BL444" s="129"/>
      <c r="BM444" s="129"/>
    </row>
    <row r="445" spans="1:65" s="48" customFormat="1" ht="18.75">
      <c r="A445" s="29"/>
      <c r="B445" s="29"/>
      <c r="C445" s="29"/>
      <c r="D445" s="29"/>
      <c r="E445" s="29"/>
      <c r="F445" s="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33"/>
      <c r="AD445" s="129"/>
      <c r="AE445" s="129"/>
      <c r="AF445" s="129"/>
      <c r="AG445" s="129"/>
      <c r="AH445" s="129"/>
      <c r="AI445" s="129"/>
      <c r="AJ445" s="129"/>
      <c r="AK445" s="129"/>
      <c r="AL445" s="129"/>
      <c r="AM445" s="129"/>
      <c r="AN445" s="129"/>
      <c r="AO445" s="129"/>
      <c r="AP445" s="129"/>
      <c r="AQ445" s="129"/>
      <c r="AR445" s="129"/>
      <c r="AS445" s="129"/>
      <c r="AT445" s="129"/>
      <c r="AU445" s="129"/>
      <c r="AV445" s="129"/>
      <c r="AW445" s="129"/>
      <c r="AX445" s="129"/>
      <c r="AY445" s="129"/>
      <c r="AZ445" s="129"/>
      <c r="BA445" s="129"/>
      <c r="BB445" s="129"/>
      <c r="BC445" s="129"/>
      <c r="BD445" s="129"/>
      <c r="BE445" s="129"/>
      <c r="BF445" s="129"/>
      <c r="BG445" s="129"/>
      <c r="BH445" s="129"/>
      <c r="BI445" s="129"/>
      <c r="BJ445" s="129"/>
      <c r="BK445" s="129"/>
      <c r="BL445" s="129"/>
      <c r="BM445" s="129"/>
    </row>
    <row r="446" spans="1:65" s="48" customFormat="1" ht="18.75">
      <c r="A446" s="29"/>
      <c r="B446" s="29"/>
      <c r="C446" s="29"/>
      <c r="D446" s="29"/>
      <c r="E446" s="29"/>
      <c r="F446" s="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33"/>
      <c r="AD446" s="129"/>
      <c r="AE446" s="129"/>
      <c r="AF446" s="129"/>
      <c r="AG446" s="129"/>
      <c r="AH446" s="129"/>
      <c r="AI446" s="129"/>
      <c r="AJ446" s="129"/>
      <c r="AK446" s="129"/>
      <c r="AL446" s="129"/>
      <c r="AM446" s="129"/>
      <c r="AN446" s="129"/>
      <c r="AO446" s="129"/>
      <c r="AP446" s="129"/>
      <c r="AQ446" s="129"/>
      <c r="AR446" s="129"/>
      <c r="AS446" s="129"/>
      <c r="AT446" s="129"/>
      <c r="AU446" s="129"/>
      <c r="AV446" s="129"/>
      <c r="AW446" s="129"/>
      <c r="AX446" s="129"/>
      <c r="AY446" s="129"/>
      <c r="AZ446" s="129"/>
      <c r="BA446" s="129"/>
      <c r="BB446" s="129"/>
      <c r="BC446" s="129"/>
      <c r="BD446" s="129"/>
      <c r="BE446" s="129"/>
      <c r="BF446" s="129"/>
      <c r="BG446" s="129"/>
      <c r="BH446" s="129"/>
      <c r="BI446" s="129"/>
      <c r="BJ446" s="129"/>
      <c r="BK446" s="129"/>
      <c r="BL446" s="129"/>
      <c r="BM446" s="129"/>
    </row>
    <row r="447" spans="1:65" s="48" customFormat="1" ht="18.75">
      <c r="A447" s="29"/>
      <c r="B447" s="29"/>
      <c r="C447" s="29"/>
      <c r="D447" s="29"/>
      <c r="E447" s="29"/>
      <c r="F447" s="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33"/>
      <c r="AD447" s="129"/>
      <c r="AE447" s="129"/>
      <c r="AF447" s="129"/>
      <c r="AG447" s="129"/>
      <c r="AH447" s="129"/>
      <c r="AI447" s="129"/>
      <c r="AJ447" s="129"/>
      <c r="AK447" s="129"/>
      <c r="AL447" s="129"/>
      <c r="AM447" s="129"/>
      <c r="AN447" s="129"/>
      <c r="AO447" s="129"/>
      <c r="AP447" s="129"/>
      <c r="AQ447" s="129"/>
      <c r="AR447" s="129"/>
      <c r="AS447" s="129"/>
      <c r="AT447" s="129"/>
      <c r="AU447" s="129"/>
      <c r="AV447" s="129"/>
      <c r="AW447" s="129"/>
      <c r="AX447" s="129"/>
      <c r="AY447" s="129"/>
      <c r="AZ447" s="129"/>
      <c r="BA447" s="129"/>
      <c r="BB447" s="129"/>
      <c r="BC447" s="129"/>
      <c r="BD447" s="129"/>
      <c r="BE447" s="129"/>
      <c r="BF447" s="129"/>
      <c r="BG447" s="129"/>
      <c r="BH447" s="129"/>
      <c r="BI447" s="129"/>
      <c r="BJ447" s="129"/>
      <c r="BK447" s="129"/>
      <c r="BL447" s="129"/>
      <c r="BM447" s="129"/>
    </row>
    <row r="448" spans="1:65" s="48" customFormat="1" ht="18.75">
      <c r="A448" s="29"/>
      <c r="B448" s="29"/>
      <c r="C448" s="29"/>
      <c r="D448" s="29"/>
      <c r="E448" s="29"/>
      <c r="F448" s="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33"/>
      <c r="AD448" s="129"/>
      <c r="AE448" s="129"/>
      <c r="AF448" s="129"/>
      <c r="AG448" s="129"/>
      <c r="AH448" s="129"/>
      <c r="AI448" s="129"/>
      <c r="AJ448" s="129"/>
      <c r="AK448" s="129"/>
      <c r="AL448" s="129"/>
      <c r="AM448" s="129"/>
      <c r="AN448" s="129"/>
      <c r="AO448" s="129"/>
      <c r="AP448" s="129"/>
      <c r="AQ448" s="129"/>
      <c r="AR448" s="129"/>
      <c r="AS448" s="129"/>
      <c r="AT448" s="129"/>
      <c r="AU448" s="129"/>
      <c r="AV448" s="129"/>
      <c r="AW448" s="129"/>
      <c r="AX448" s="129"/>
      <c r="AY448" s="129"/>
      <c r="AZ448" s="129"/>
      <c r="BA448" s="129"/>
      <c r="BB448" s="129"/>
      <c r="BC448" s="129"/>
      <c r="BD448" s="129"/>
      <c r="BE448" s="129"/>
      <c r="BF448" s="129"/>
      <c r="BG448" s="129"/>
      <c r="BH448" s="129"/>
      <c r="BI448" s="129"/>
      <c r="BJ448" s="129"/>
      <c r="BK448" s="129"/>
      <c r="BL448" s="129"/>
      <c r="BM448" s="129"/>
    </row>
    <row r="449" spans="1:65" s="48" customFormat="1" ht="18.75">
      <c r="A449" s="29"/>
      <c r="B449" s="29"/>
      <c r="C449" s="29"/>
      <c r="D449" s="29"/>
      <c r="E449" s="29"/>
      <c r="F449" s="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33"/>
      <c r="AD449" s="129"/>
      <c r="AE449" s="129"/>
      <c r="AF449" s="129"/>
      <c r="AG449" s="129"/>
      <c r="AH449" s="129"/>
      <c r="AI449" s="129"/>
      <c r="AJ449" s="129"/>
      <c r="AK449" s="129"/>
      <c r="AL449" s="129"/>
      <c r="AM449" s="129"/>
      <c r="AN449" s="129"/>
      <c r="AO449" s="129"/>
      <c r="AP449" s="129"/>
      <c r="AQ449" s="129"/>
      <c r="AR449" s="129"/>
      <c r="AS449" s="129"/>
      <c r="AT449" s="129"/>
      <c r="AU449" s="129"/>
      <c r="AV449" s="129"/>
      <c r="AW449" s="129"/>
      <c r="AX449" s="129"/>
      <c r="AY449" s="129"/>
      <c r="AZ449" s="129"/>
      <c r="BA449" s="129"/>
      <c r="BB449" s="129"/>
      <c r="BC449" s="129"/>
      <c r="BD449" s="129"/>
      <c r="BE449" s="129"/>
      <c r="BF449" s="129"/>
      <c r="BG449" s="129"/>
      <c r="BH449" s="129"/>
      <c r="BI449" s="129"/>
      <c r="BJ449" s="129"/>
      <c r="BK449" s="129"/>
      <c r="BL449" s="129"/>
      <c r="BM449" s="129"/>
    </row>
    <row r="450" spans="1:65" s="48" customFormat="1" ht="18.75">
      <c r="A450" s="29"/>
      <c r="B450" s="29"/>
      <c r="C450" s="29"/>
      <c r="D450" s="29"/>
      <c r="E450" s="29"/>
      <c r="F450" s="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33"/>
      <c r="AD450" s="129"/>
      <c r="AE450" s="129"/>
      <c r="AF450" s="129"/>
      <c r="AG450" s="129"/>
      <c r="AH450" s="129"/>
      <c r="AI450" s="129"/>
      <c r="AJ450" s="129"/>
      <c r="AK450" s="129"/>
      <c r="AL450" s="129"/>
      <c r="AM450" s="129"/>
      <c r="AN450" s="129"/>
      <c r="AO450" s="129"/>
      <c r="AP450" s="129"/>
      <c r="AQ450" s="129"/>
      <c r="AR450" s="129"/>
      <c r="AS450" s="129"/>
      <c r="AT450" s="129"/>
      <c r="AU450" s="129"/>
      <c r="AV450" s="129"/>
      <c r="AW450" s="129"/>
      <c r="AX450" s="129"/>
      <c r="AY450" s="129"/>
      <c r="AZ450" s="129"/>
      <c r="BA450" s="129"/>
      <c r="BB450" s="129"/>
      <c r="BC450" s="129"/>
      <c r="BD450" s="129"/>
      <c r="BE450" s="129"/>
      <c r="BF450" s="129"/>
      <c r="BG450" s="129"/>
      <c r="BH450" s="129"/>
      <c r="BI450" s="129"/>
      <c r="BJ450" s="129"/>
      <c r="BK450" s="129"/>
      <c r="BL450" s="129"/>
      <c r="BM450" s="129"/>
    </row>
    <row r="451" spans="1:65" s="48" customFormat="1" ht="18.75">
      <c r="A451" s="29"/>
      <c r="B451" s="29"/>
      <c r="C451" s="29"/>
      <c r="D451" s="29"/>
      <c r="E451" s="29"/>
      <c r="F451" s="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33"/>
      <c r="AD451" s="129"/>
      <c r="AE451" s="129"/>
      <c r="AF451" s="129"/>
      <c r="AG451" s="129"/>
      <c r="AH451" s="129"/>
      <c r="AI451" s="129"/>
      <c r="AJ451" s="129"/>
      <c r="AK451" s="129"/>
      <c r="AL451" s="129"/>
      <c r="AM451" s="129"/>
      <c r="AN451" s="129"/>
      <c r="AO451" s="129"/>
      <c r="AP451" s="129"/>
      <c r="AQ451" s="129"/>
      <c r="AR451" s="129"/>
      <c r="AS451" s="129"/>
      <c r="AT451" s="129"/>
      <c r="AU451" s="129"/>
      <c r="AV451" s="129"/>
      <c r="AW451" s="129"/>
      <c r="AX451" s="129"/>
      <c r="AY451" s="129"/>
      <c r="AZ451" s="129"/>
      <c r="BA451" s="129"/>
      <c r="BB451" s="129"/>
      <c r="BC451" s="129"/>
      <c r="BD451" s="129"/>
      <c r="BE451" s="129"/>
      <c r="BF451" s="129"/>
      <c r="BG451" s="129"/>
      <c r="BH451" s="129"/>
      <c r="BI451" s="129"/>
      <c r="BJ451" s="129"/>
      <c r="BK451" s="129"/>
      <c r="BL451" s="129"/>
      <c r="BM451" s="129"/>
    </row>
    <row r="452" spans="1:65" s="48" customFormat="1" ht="18.75">
      <c r="A452" s="29"/>
      <c r="B452" s="29"/>
      <c r="C452" s="29"/>
      <c r="D452" s="29"/>
      <c r="E452" s="29"/>
      <c r="F452" s="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33"/>
      <c r="AD452" s="129"/>
      <c r="AE452" s="129"/>
      <c r="AF452" s="129"/>
      <c r="AG452" s="129"/>
      <c r="AH452" s="129"/>
      <c r="AI452" s="129"/>
      <c r="AJ452" s="129"/>
      <c r="AK452" s="129"/>
      <c r="AL452" s="129"/>
      <c r="AM452" s="129"/>
      <c r="AN452" s="129"/>
      <c r="AO452" s="129"/>
      <c r="AP452" s="129"/>
      <c r="AQ452" s="129"/>
      <c r="AR452" s="129"/>
      <c r="AS452" s="129"/>
      <c r="AT452" s="129"/>
      <c r="AU452" s="129"/>
      <c r="AV452" s="129"/>
      <c r="AW452" s="129"/>
      <c r="AX452" s="129"/>
      <c r="AY452" s="129"/>
      <c r="AZ452" s="129"/>
      <c r="BA452" s="129"/>
      <c r="BB452" s="129"/>
      <c r="BC452" s="129"/>
      <c r="BD452" s="129"/>
      <c r="BE452" s="129"/>
      <c r="BF452" s="129"/>
      <c r="BG452" s="129"/>
      <c r="BH452" s="129"/>
      <c r="BI452" s="129"/>
      <c r="BJ452" s="129"/>
      <c r="BK452" s="129"/>
      <c r="BL452" s="129"/>
      <c r="BM452" s="129"/>
    </row>
    <row r="453" spans="1:65" s="48" customFormat="1" ht="18.75">
      <c r="A453" s="29"/>
      <c r="B453" s="29"/>
      <c r="C453" s="29"/>
      <c r="D453" s="29"/>
      <c r="E453" s="29"/>
      <c r="F453" s="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33"/>
      <c r="AD453" s="129"/>
      <c r="AE453" s="129"/>
      <c r="AF453" s="129"/>
      <c r="AG453" s="129"/>
      <c r="AH453" s="129"/>
      <c r="AI453" s="129"/>
      <c r="AJ453" s="129"/>
      <c r="AK453" s="129"/>
      <c r="AL453" s="129"/>
      <c r="AM453" s="129"/>
      <c r="AN453" s="129"/>
      <c r="AO453" s="129"/>
      <c r="AP453" s="129"/>
      <c r="AQ453" s="129"/>
      <c r="AR453" s="129"/>
      <c r="AS453" s="129"/>
      <c r="AT453" s="129"/>
      <c r="AU453" s="129"/>
      <c r="AV453" s="129"/>
      <c r="AW453" s="129"/>
      <c r="AX453" s="129"/>
      <c r="AY453" s="129"/>
      <c r="AZ453" s="129"/>
      <c r="BA453" s="129"/>
      <c r="BB453" s="129"/>
      <c r="BC453" s="129"/>
      <c r="BD453" s="129"/>
      <c r="BE453" s="129"/>
      <c r="BF453" s="129"/>
      <c r="BG453" s="129"/>
      <c r="BH453" s="129"/>
      <c r="BI453" s="129"/>
      <c r="BJ453" s="129"/>
      <c r="BK453" s="129"/>
      <c r="BL453" s="129"/>
      <c r="BM453" s="129"/>
    </row>
    <row r="454" spans="1:65" s="48" customFormat="1" ht="18.75">
      <c r="A454" s="29"/>
      <c r="B454" s="29"/>
      <c r="C454" s="29"/>
      <c r="D454" s="29"/>
      <c r="E454" s="29"/>
      <c r="F454" s="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33"/>
      <c r="AD454" s="129"/>
      <c r="AE454" s="129"/>
      <c r="AF454" s="129"/>
      <c r="AG454" s="129"/>
      <c r="AH454" s="129"/>
      <c r="AI454" s="129"/>
      <c r="AJ454" s="129"/>
      <c r="AK454" s="129"/>
      <c r="AL454" s="129"/>
      <c r="AM454" s="129"/>
      <c r="AN454" s="129"/>
      <c r="AO454" s="129"/>
      <c r="AP454" s="129"/>
      <c r="AQ454" s="129"/>
      <c r="AR454" s="129"/>
      <c r="AS454" s="129"/>
      <c r="AT454" s="129"/>
      <c r="AU454" s="129"/>
      <c r="AV454" s="129"/>
      <c r="AW454" s="129"/>
      <c r="AX454" s="129"/>
      <c r="AY454" s="129"/>
      <c r="AZ454" s="129"/>
      <c r="BA454" s="129"/>
      <c r="BB454" s="129"/>
      <c r="BC454" s="129"/>
      <c r="BD454" s="129"/>
      <c r="BE454" s="129"/>
      <c r="BF454" s="129"/>
      <c r="BG454" s="129"/>
      <c r="BH454" s="129"/>
      <c r="BI454" s="129"/>
      <c r="BJ454" s="129"/>
      <c r="BK454" s="129"/>
      <c r="BL454" s="129"/>
      <c r="BM454" s="129"/>
    </row>
    <row r="455" spans="1:65" s="48" customFormat="1" ht="18.75">
      <c r="A455" s="29"/>
      <c r="B455" s="29"/>
      <c r="C455" s="29"/>
      <c r="D455" s="29"/>
      <c r="E455" s="29"/>
      <c r="F455" s="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33"/>
      <c r="AD455" s="129"/>
      <c r="AE455" s="129"/>
      <c r="AF455" s="129"/>
      <c r="AG455" s="129"/>
      <c r="AH455" s="129"/>
      <c r="AI455" s="129"/>
      <c r="AJ455" s="129"/>
      <c r="AK455" s="129"/>
      <c r="AL455" s="129"/>
      <c r="AM455" s="129"/>
      <c r="AN455" s="129"/>
      <c r="AO455" s="129"/>
      <c r="AP455" s="129"/>
      <c r="AQ455" s="129"/>
      <c r="AR455" s="129"/>
      <c r="AS455" s="129"/>
      <c r="AT455" s="129"/>
      <c r="AU455" s="129"/>
      <c r="AV455" s="129"/>
      <c r="AW455" s="129"/>
      <c r="AX455" s="129"/>
      <c r="AY455" s="129"/>
      <c r="AZ455" s="129"/>
      <c r="BA455" s="129"/>
      <c r="BB455" s="129"/>
      <c r="BC455" s="129"/>
      <c r="BD455" s="129"/>
      <c r="BE455" s="129"/>
      <c r="BF455" s="129"/>
      <c r="BG455" s="129"/>
      <c r="BH455" s="129"/>
      <c r="BI455" s="129"/>
      <c r="BJ455" s="129"/>
      <c r="BK455" s="129"/>
      <c r="BL455" s="129"/>
      <c r="BM455" s="129"/>
    </row>
    <row r="456" spans="1:65" s="48" customFormat="1" ht="18.75">
      <c r="A456" s="29"/>
      <c r="B456" s="29"/>
      <c r="C456" s="29"/>
      <c r="D456" s="29"/>
      <c r="E456" s="29"/>
      <c r="F456" s="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33"/>
      <c r="AD456" s="129"/>
      <c r="AE456" s="129"/>
      <c r="AF456" s="129"/>
      <c r="AG456" s="129"/>
      <c r="AH456" s="129"/>
      <c r="AI456" s="129"/>
      <c r="AJ456" s="129"/>
      <c r="AK456" s="129"/>
      <c r="AL456" s="129"/>
      <c r="AM456" s="129"/>
      <c r="AN456" s="129"/>
      <c r="AO456" s="129"/>
      <c r="AP456" s="129"/>
      <c r="AQ456" s="129"/>
      <c r="AR456" s="129"/>
      <c r="AS456" s="129"/>
      <c r="AT456" s="129"/>
      <c r="AU456" s="129"/>
      <c r="AV456" s="129"/>
      <c r="AW456" s="129"/>
      <c r="AX456" s="129"/>
      <c r="AY456" s="129"/>
      <c r="AZ456" s="129"/>
      <c r="BA456" s="129"/>
      <c r="BB456" s="129"/>
      <c r="BC456" s="129"/>
      <c r="BD456" s="129"/>
      <c r="BE456" s="129"/>
      <c r="BF456" s="129"/>
      <c r="BG456" s="129"/>
      <c r="BH456" s="129"/>
      <c r="BI456" s="129"/>
      <c r="BJ456" s="129"/>
      <c r="BK456" s="129"/>
      <c r="BL456" s="129"/>
      <c r="BM456" s="129"/>
    </row>
    <row r="457" spans="1:65" s="48" customFormat="1" ht="18.75">
      <c r="A457" s="29"/>
      <c r="B457" s="29"/>
      <c r="C457" s="29"/>
      <c r="D457" s="29"/>
      <c r="E457" s="29"/>
      <c r="F457" s="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33"/>
      <c r="AD457" s="129"/>
      <c r="AE457" s="129"/>
      <c r="AF457" s="129"/>
      <c r="AG457" s="129"/>
      <c r="AH457" s="129"/>
      <c r="AI457" s="129"/>
      <c r="AJ457" s="129"/>
      <c r="AK457" s="129"/>
      <c r="AL457" s="129"/>
      <c r="AM457" s="129"/>
      <c r="AN457" s="129"/>
      <c r="AO457" s="129"/>
      <c r="AP457" s="129"/>
      <c r="AQ457" s="129"/>
      <c r="AR457" s="129"/>
      <c r="AS457" s="129"/>
      <c r="AT457" s="129"/>
      <c r="AU457" s="129"/>
      <c r="AV457" s="129"/>
      <c r="AW457" s="129"/>
      <c r="AX457" s="129"/>
      <c r="AY457" s="129"/>
      <c r="AZ457" s="129"/>
      <c r="BA457" s="129"/>
      <c r="BB457" s="129"/>
      <c r="BC457" s="129"/>
      <c r="BD457" s="129"/>
      <c r="BE457" s="129"/>
      <c r="BF457" s="129"/>
      <c r="BG457" s="129"/>
      <c r="BH457" s="129"/>
      <c r="BI457" s="129"/>
      <c r="BJ457" s="129"/>
      <c r="BK457" s="129"/>
      <c r="BL457" s="129"/>
      <c r="BM457" s="129"/>
    </row>
    <row r="458" spans="1:65" s="48" customFormat="1" ht="18.75">
      <c r="A458" s="29"/>
      <c r="B458" s="29"/>
      <c r="C458" s="29"/>
      <c r="D458" s="29"/>
      <c r="E458" s="29"/>
      <c r="F458" s="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33"/>
      <c r="AD458" s="129"/>
      <c r="AE458" s="129"/>
      <c r="AF458" s="129"/>
      <c r="AG458" s="129"/>
      <c r="AH458" s="129"/>
      <c r="AI458" s="129"/>
      <c r="AJ458" s="129"/>
      <c r="AK458" s="129"/>
      <c r="AL458" s="129"/>
      <c r="AM458" s="129"/>
      <c r="AN458" s="129"/>
      <c r="AO458" s="129"/>
      <c r="AP458" s="129"/>
      <c r="AQ458" s="129"/>
      <c r="AR458" s="129"/>
      <c r="AS458" s="129"/>
      <c r="AT458" s="129"/>
      <c r="AU458" s="129"/>
      <c r="AV458" s="129"/>
      <c r="AW458" s="129"/>
      <c r="AX458" s="129"/>
      <c r="AY458" s="129"/>
      <c r="AZ458" s="129"/>
      <c r="BA458" s="129"/>
      <c r="BB458" s="129"/>
      <c r="BC458" s="129"/>
      <c r="BD458" s="129"/>
      <c r="BE458" s="129"/>
      <c r="BF458" s="129"/>
      <c r="BG458" s="129"/>
      <c r="BH458" s="129"/>
      <c r="BI458" s="129"/>
      <c r="BJ458" s="129"/>
      <c r="BK458" s="129"/>
      <c r="BL458" s="129"/>
      <c r="BM458" s="129"/>
    </row>
    <row r="459" spans="1:65" s="48" customFormat="1" ht="18.75">
      <c r="A459" s="29"/>
      <c r="B459" s="29"/>
      <c r="C459" s="29"/>
      <c r="D459" s="29"/>
      <c r="E459" s="29"/>
      <c r="F459" s="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33"/>
      <c r="AD459" s="129"/>
      <c r="AE459" s="129"/>
      <c r="AF459" s="129"/>
      <c r="AG459" s="129"/>
      <c r="AH459" s="129"/>
      <c r="AI459" s="129"/>
      <c r="AJ459" s="129"/>
      <c r="AK459" s="129"/>
      <c r="AL459" s="129"/>
      <c r="AM459" s="129"/>
      <c r="AN459" s="129"/>
      <c r="AO459" s="129"/>
      <c r="AP459" s="129"/>
      <c r="AQ459" s="129"/>
      <c r="AR459" s="129"/>
      <c r="AS459" s="129"/>
      <c r="AT459" s="129"/>
      <c r="AU459" s="129"/>
      <c r="AV459" s="129"/>
      <c r="AW459" s="129"/>
      <c r="AX459" s="129"/>
      <c r="AY459" s="129"/>
      <c r="AZ459" s="129"/>
      <c r="BA459" s="129"/>
      <c r="BB459" s="129"/>
      <c r="BC459" s="129"/>
      <c r="BD459" s="129"/>
      <c r="BE459" s="129"/>
      <c r="BF459" s="129"/>
      <c r="BG459" s="129"/>
      <c r="BH459" s="129"/>
      <c r="BI459" s="129"/>
      <c r="BJ459" s="129"/>
      <c r="BK459" s="129"/>
      <c r="BL459" s="129"/>
      <c r="BM459" s="129"/>
    </row>
    <row r="460" spans="1:65" s="48" customFormat="1" ht="18.75">
      <c r="A460" s="29"/>
      <c r="B460" s="29"/>
      <c r="C460" s="29"/>
      <c r="D460" s="29"/>
      <c r="E460" s="29"/>
      <c r="F460" s="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33"/>
      <c r="AD460" s="129"/>
      <c r="AE460" s="129"/>
      <c r="AF460" s="129"/>
      <c r="AG460" s="129"/>
      <c r="AH460" s="129"/>
      <c r="AI460" s="129"/>
      <c r="AJ460" s="129"/>
      <c r="AK460" s="129"/>
      <c r="AL460" s="129"/>
      <c r="AM460" s="129"/>
      <c r="AN460" s="129"/>
      <c r="AO460" s="129"/>
      <c r="AP460" s="129"/>
      <c r="AQ460" s="129"/>
      <c r="AR460" s="129"/>
      <c r="AS460" s="129"/>
      <c r="AT460" s="129"/>
      <c r="AU460" s="129"/>
      <c r="AV460" s="129"/>
      <c r="AW460" s="129"/>
      <c r="AX460" s="129"/>
      <c r="AY460" s="129"/>
      <c r="AZ460" s="129"/>
      <c r="BA460" s="129"/>
      <c r="BB460" s="129"/>
      <c r="BC460" s="129"/>
      <c r="BD460" s="129"/>
      <c r="BE460" s="129"/>
      <c r="BF460" s="129"/>
      <c r="BG460" s="129"/>
      <c r="BH460" s="129"/>
      <c r="BI460" s="129"/>
      <c r="BJ460" s="129"/>
      <c r="BK460" s="129"/>
      <c r="BL460" s="129"/>
      <c r="BM460" s="129"/>
    </row>
    <row r="461" spans="1:65" s="48" customFormat="1" ht="18.75">
      <c r="A461" s="29"/>
      <c r="B461" s="29"/>
      <c r="C461" s="29"/>
      <c r="D461" s="29"/>
      <c r="E461" s="29"/>
      <c r="F461" s="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33"/>
      <c r="AD461" s="129"/>
      <c r="AE461" s="129"/>
      <c r="AF461" s="129"/>
      <c r="AG461" s="129"/>
      <c r="AH461" s="129"/>
      <c r="AI461" s="129"/>
      <c r="AJ461" s="129"/>
      <c r="AK461" s="129"/>
      <c r="AL461" s="129"/>
      <c r="AM461" s="129"/>
      <c r="AN461" s="129"/>
      <c r="AO461" s="129"/>
      <c r="AP461" s="129"/>
      <c r="AQ461" s="129"/>
      <c r="AR461" s="129"/>
      <c r="AS461" s="129"/>
      <c r="AT461" s="129"/>
      <c r="AU461" s="129"/>
      <c r="AV461" s="129"/>
      <c r="AW461" s="129"/>
      <c r="AX461" s="129"/>
      <c r="AY461" s="129"/>
      <c r="AZ461" s="129"/>
      <c r="BA461" s="129"/>
      <c r="BB461" s="129"/>
      <c r="BC461" s="129"/>
      <c r="BD461" s="129"/>
      <c r="BE461" s="129"/>
      <c r="BF461" s="129"/>
      <c r="BG461" s="129"/>
      <c r="BH461" s="129"/>
      <c r="BI461" s="129"/>
      <c r="BJ461" s="129"/>
      <c r="BK461" s="129"/>
      <c r="BL461" s="129"/>
      <c r="BM461" s="129"/>
    </row>
    <row r="462" spans="1:65" s="48" customFormat="1" ht="18.75">
      <c r="A462" s="29"/>
      <c r="B462" s="29"/>
      <c r="C462" s="29"/>
      <c r="D462" s="29"/>
      <c r="E462" s="29"/>
      <c r="F462" s="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33"/>
      <c r="AD462" s="129"/>
      <c r="AE462" s="129"/>
      <c r="AF462" s="129"/>
      <c r="AG462" s="129"/>
      <c r="AH462" s="129"/>
      <c r="AI462" s="129"/>
      <c r="AJ462" s="129"/>
      <c r="AK462" s="129"/>
      <c r="AL462" s="129"/>
      <c r="AM462" s="129"/>
      <c r="AN462" s="129"/>
      <c r="AO462" s="129"/>
      <c r="AP462" s="129"/>
      <c r="AQ462" s="129"/>
      <c r="AR462" s="129"/>
      <c r="AS462" s="129"/>
      <c r="AT462" s="129"/>
      <c r="AU462" s="129"/>
      <c r="AV462" s="129"/>
      <c r="AW462" s="129"/>
      <c r="AX462" s="129"/>
      <c r="AY462" s="129"/>
      <c r="AZ462" s="129"/>
      <c r="BA462" s="129"/>
      <c r="BB462" s="129"/>
      <c r="BC462" s="129"/>
      <c r="BD462" s="129"/>
      <c r="BE462" s="129"/>
      <c r="BF462" s="129"/>
      <c r="BG462" s="129"/>
      <c r="BH462" s="129"/>
      <c r="BI462" s="129"/>
      <c r="BJ462" s="129"/>
      <c r="BK462" s="129"/>
      <c r="BL462" s="129"/>
      <c r="BM462" s="129"/>
    </row>
    <row r="463" spans="1:65" s="48" customFormat="1" ht="18.75">
      <c r="A463" s="29"/>
      <c r="B463" s="29"/>
      <c r="C463" s="29"/>
      <c r="D463" s="29"/>
      <c r="E463" s="29"/>
      <c r="F463" s="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33"/>
      <c r="AD463" s="129"/>
      <c r="AE463" s="129"/>
      <c r="AF463" s="129"/>
      <c r="AG463" s="129"/>
      <c r="AH463" s="129"/>
      <c r="AI463" s="129"/>
      <c r="AJ463" s="129"/>
      <c r="AK463" s="129"/>
      <c r="AL463" s="129"/>
      <c r="AM463" s="129"/>
      <c r="AN463" s="129"/>
      <c r="AO463" s="129"/>
      <c r="AP463" s="129"/>
      <c r="AQ463" s="129"/>
      <c r="AR463" s="129"/>
      <c r="AS463" s="129"/>
      <c r="AT463" s="129"/>
      <c r="AU463" s="129"/>
      <c r="AV463" s="129"/>
      <c r="AW463" s="129"/>
      <c r="AX463" s="129"/>
      <c r="AY463" s="129"/>
      <c r="AZ463" s="129"/>
      <c r="BA463" s="129"/>
      <c r="BB463" s="129"/>
      <c r="BC463" s="129"/>
      <c r="BD463" s="129"/>
      <c r="BE463" s="129"/>
      <c r="BF463" s="129"/>
      <c r="BG463" s="129"/>
      <c r="BH463" s="129"/>
      <c r="BI463" s="129"/>
      <c r="BJ463" s="129"/>
      <c r="BK463" s="129"/>
      <c r="BL463" s="129"/>
      <c r="BM463" s="129"/>
    </row>
    <row r="464" spans="1:65" s="48" customFormat="1" ht="18.75">
      <c r="A464" s="29"/>
      <c r="B464" s="29"/>
      <c r="C464" s="29"/>
      <c r="D464" s="29"/>
      <c r="E464" s="29"/>
      <c r="F464" s="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33"/>
      <c r="AD464" s="129"/>
      <c r="AE464" s="129"/>
      <c r="AF464" s="129"/>
      <c r="AG464" s="129"/>
      <c r="AH464" s="129"/>
      <c r="AI464" s="129"/>
      <c r="AJ464" s="129"/>
      <c r="AK464" s="129"/>
      <c r="AL464" s="129"/>
      <c r="AM464" s="129"/>
      <c r="AN464" s="129"/>
      <c r="AO464" s="129"/>
      <c r="AP464" s="129"/>
      <c r="AQ464" s="129"/>
      <c r="AR464" s="129"/>
      <c r="AS464" s="129"/>
      <c r="AT464" s="129"/>
      <c r="AU464" s="129"/>
      <c r="AV464" s="129"/>
      <c r="AW464" s="129"/>
      <c r="AX464" s="129"/>
      <c r="AY464" s="129"/>
      <c r="AZ464" s="129"/>
      <c r="BA464" s="129"/>
      <c r="BB464" s="129"/>
      <c r="BC464" s="129"/>
      <c r="BD464" s="129"/>
      <c r="BE464" s="129"/>
      <c r="BF464" s="129"/>
      <c r="BG464" s="129"/>
      <c r="BH464" s="129"/>
      <c r="BI464" s="129"/>
      <c r="BJ464" s="129"/>
      <c r="BK464" s="129"/>
      <c r="BL464" s="129"/>
      <c r="BM464" s="129"/>
    </row>
    <row r="465" spans="1:65" s="48" customFormat="1" ht="18.75">
      <c r="A465" s="29"/>
      <c r="B465" s="29"/>
      <c r="C465" s="29"/>
      <c r="D465" s="29"/>
      <c r="E465" s="29"/>
      <c r="F465" s="29"/>
      <c r="G465" s="129"/>
      <c r="H465" s="129"/>
      <c r="I465" s="129"/>
      <c r="J465" s="129"/>
      <c r="K465" s="129"/>
      <c r="L465" s="129"/>
      <c r="M465" s="129"/>
      <c r="N465" s="129"/>
      <c r="O465" s="129"/>
      <c r="P465" s="129"/>
      <c r="Q465" s="129"/>
      <c r="R465" s="129"/>
      <c r="S465" s="129"/>
      <c r="T465" s="129"/>
      <c r="U465" s="129"/>
      <c r="V465" s="129"/>
      <c r="W465" s="129"/>
      <c r="X465" s="129"/>
      <c r="Y465" s="129"/>
      <c r="Z465" s="129"/>
      <c r="AA465" s="129"/>
      <c r="AB465" s="129"/>
      <c r="AC465" s="133"/>
      <c r="AD465" s="129"/>
      <c r="AE465" s="129"/>
      <c r="AF465" s="129"/>
      <c r="AG465" s="129"/>
      <c r="AH465" s="129"/>
      <c r="AI465" s="129"/>
      <c r="AJ465" s="129"/>
      <c r="AK465" s="129"/>
      <c r="AL465" s="129"/>
      <c r="AM465" s="129"/>
      <c r="AN465" s="129"/>
      <c r="AO465" s="129"/>
      <c r="AP465" s="129"/>
      <c r="AQ465" s="129"/>
      <c r="AR465" s="129"/>
      <c r="AS465" s="129"/>
      <c r="AT465" s="129"/>
      <c r="AU465" s="129"/>
      <c r="AV465" s="129"/>
      <c r="AW465" s="129"/>
      <c r="AX465" s="129"/>
      <c r="AY465" s="129"/>
      <c r="AZ465" s="129"/>
      <c r="BA465" s="129"/>
      <c r="BB465" s="129"/>
      <c r="BC465" s="129"/>
      <c r="BD465" s="129"/>
      <c r="BE465" s="129"/>
      <c r="BF465" s="129"/>
      <c r="BG465" s="129"/>
      <c r="BH465" s="129"/>
      <c r="BI465" s="129"/>
      <c r="BJ465" s="129"/>
      <c r="BK465" s="129"/>
      <c r="BL465" s="129"/>
      <c r="BM465" s="129"/>
    </row>
    <row r="466" spans="1:65" s="48" customFormat="1" ht="18.75">
      <c r="A466" s="29"/>
      <c r="B466" s="29"/>
      <c r="C466" s="29"/>
      <c r="D466" s="29"/>
      <c r="E466" s="29"/>
      <c r="F466" s="29"/>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33"/>
      <c r="AD466" s="129"/>
      <c r="AE466" s="129"/>
      <c r="AF466" s="129"/>
      <c r="AG466" s="129"/>
      <c r="AH466" s="129"/>
      <c r="AI466" s="129"/>
      <c r="AJ466" s="129"/>
      <c r="AK466" s="129"/>
      <c r="AL466" s="129"/>
      <c r="AM466" s="129"/>
      <c r="AN466" s="129"/>
      <c r="AO466" s="129"/>
      <c r="AP466" s="129"/>
      <c r="AQ466" s="129"/>
      <c r="AR466" s="129"/>
      <c r="AS466" s="129"/>
      <c r="AT466" s="129"/>
      <c r="AU466" s="129"/>
      <c r="AV466" s="129"/>
      <c r="AW466" s="129"/>
      <c r="AX466" s="129"/>
      <c r="AY466" s="129"/>
      <c r="AZ466" s="129"/>
      <c r="BA466" s="129"/>
      <c r="BB466" s="129"/>
      <c r="BC466" s="129"/>
      <c r="BD466" s="129"/>
      <c r="BE466" s="129"/>
      <c r="BF466" s="129"/>
      <c r="BG466" s="129"/>
      <c r="BH466" s="129"/>
      <c r="BI466" s="129"/>
      <c r="BJ466" s="129"/>
      <c r="BK466" s="129"/>
      <c r="BL466" s="129"/>
      <c r="BM466" s="129"/>
    </row>
    <row r="467" spans="1:65" s="48" customFormat="1" ht="18.75">
      <c r="A467" s="29"/>
      <c r="B467" s="29"/>
      <c r="C467" s="29"/>
      <c r="D467" s="29"/>
      <c r="E467" s="29"/>
      <c r="F467" s="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33"/>
      <c r="AD467" s="129"/>
      <c r="AE467" s="129"/>
      <c r="AF467" s="129"/>
      <c r="AG467" s="129"/>
      <c r="AH467" s="129"/>
      <c r="AI467" s="129"/>
      <c r="AJ467" s="129"/>
      <c r="AK467" s="129"/>
      <c r="AL467" s="129"/>
      <c r="AM467" s="129"/>
      <c r="AN467" s="129"/>
      <c r="AO467" s="129"/>
      <c r="AP467" s="129"/>
      <c r="AQ467" s="129"/>
      <c r="AR467" s="129"/>
      <c r="AS467" s="129"/>
      <c r="AT467" s="129"/>
      <c r="AU467" s="129"/>
      <c r="AV467" s="129"/>
      <c r="AW467" s="129"/>
      <c r="AX467" s="129"/>
      <c r="AY467" s="129"/>
      <c r="AZ467" s="129"/>
      <c r="BA467" s="129"/>
      <c r="BB467" s="129"/>
      <c r="BC467" s="129"/>
      <c r="BD467" s="129"/>
      <c r="BE467" s="129"/>
      <c r="BF467" s="129"/>
      <c r="BG467" s="129"/>
      <c r="BH467" s="129"/>
      <c r="BI467" s="129"/>
      <c r="BJ467" s="129"/>
      <c r="BK467" s="129"/>
      <c r="BL467" s="129"/>
      <c r="BM467" s="129"/>
    </row>
    <row r="468" spans="1:65" s="48" customFormat="1" ht="18.75">
      <c r="A468" s="29"/>
      <c r="B468" s="29"/>
      <c r="C468" s="29"/>
      <c r="D468" s="29"/>
      <c r="E468" s="29"/>
      <c r="F468" s="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33"/>
      <c r="AD468" s="129"/>
      <c r="AE468" s="129"/>
      <c r="AF468" s="129"/>
      <c r="AG468" s="129"/>
      <c r="AH468" s="129"/>
      <c r="AI468" s="129"/>
      <c r="AJ468" s="129"/>
      <c r="AK468" s="129"/>
      <c r="AL468" s="129"/>
      <c r="AM468" s="129"/>
      <c r="AN468" s="129"/>
      <c r="AO468" s="129"/>
      <c r="AP468" s="129"/>
      <c r="AQ468" s="129"/>
      <c r="AR468" s="129"/>
      <c r="AS468" s="129"/>
      <c r="AT468" s="129"/>
      <c r="AU468" s="129"/>
      <c r="AV468" s="129"/>
      <c r="AW468" s="129"/>
      <c r="AX468" s="129"/>
      <c r="AY468" s="129"/>
      <c r="AZ468" s="129"/>
      <c r="BA468" s="129"/>
      <c r="BB468" s="129"/>
      <c r="BC468" s="129"/>
      <c r="BD468" s="129"/>
      <c r="BE468" s="129"/>
      <c r="BF468" s="129"/>
      <c r="BG468" s="129"/>
      <c r="BH468" s="129"/>
      <c r="BI468" s="129"/>
      <c r="BJ468" s="129"/>
      <c r="BK468" s="129"/>
      <c r="BL468" s="129"/>
      <c r="BM468" s="129"/>
    </row>
    <row r="469" spans="1:65" s="48" customFormat="1" ht="18.75">
      <c r="A469" s="29"/>
      <c r="B469" s="29"/>
      <c r="C469" s="29"/>
      <c r="D469" s="29"/>
      <c r="E469" s="29"/>
      <c r="F469" s="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33"/>
      <c r="AD469" s="129"/>
      <c r="AE469" s="129"/>
      <c r="AF469" s="129"/>
      <c r="AG469" s="129"/>
      <c r="AH469" s="129"/>
      <c r="AI469" s="129"/>
      <c r="AJ469" s="129"/>
      <c r="AK469" s="129"/>
      <c r="AL469" s="129"/>
      <c r="AM469" s="129"/>
      <c r="AN469" s="129"/>
      <c r="AO469" s="129"/>
      <c r="AP469" s="129"/>
      <c r="AQ469" s="129"/>
      <c r="AR469" s="129"/>
      <c r="AS469" s="129"/>
      <c r="AT469" s="129"/>
      <c r="AU469" s="129"/>
      <c r="AV469" s="129"/>
      <c r="AW469" s="129"/>
      <c r="AX469" s="129"/>
      <c r="AY469" s="129"/>
      <c r="AZ469" s="129"/>
      <c r="BA469" s="129"/>
      <c r="BB469" s="129"/>
      <c r="BC469" s="129"/>
      <c r="BD469" s="129"/>
      <c r="BE469" s="129"/>
      <c r="BF469" s="129"/>
      <c r="BG469" s="129"/>
      <c r="BH469" s="129"/>
      <c r="BI469" s="129"/>
      <c r="BJ469" s="129"/>
      <c r="BK469" s="129"/>
      <c r="BL469" s="129"/>
      <c r="BM469" s="129"/>
    </row>
    <row r="470" spans="1:65" s="48" customFormat="1" ht="18.75">
      <c r="A470" s="29"/>
      <c r="B470" s="29"/>
      <c r="C470" s="29"/>
      <c r="D470" s="29"/>
      <c r="E470" s="29"/>
      <c r="F470" s="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33"/>
      <c r="AD470" s="129"/>
      <c r="AE470" s="129"/>
      <c r="AF470" s="129"/>
      <c r="AG470" s="129"/>
      <c r="AH470" s="129"/>
      <c r="AI470" s="129"/>
      <c r="AJ470" s="129"/>
      <c r="AK470" s="129"/>
      <c r="AL470" s="129"/>
      <c r="AM470" s="129"/>
      <c r="AN470" s="129"/>
      <c r="AO470" s="129"/>
      <c r="AP470" s="129"/>
      <c r="AQ470" s="129"/>
      <c r="AR470" s="129"/>
      <c r="AS470" s="129"/>
      <c r="AT470" s="129"/>
      <c r="AU470" s="129"/>
      <c r="AV470" s="129"/>
      <c r="AW470" s="129"/>
      <c r="AX470" s="129"/>
      <c r="AY470" s="129"/>
      <c r="AZ470" s="129"/>
      <c r="BA470" s="129"/>
      <c r="BB470" s="129"/>
      <c r="BC470" s="129"/>
      <c r="BD470" s="129"/>
      <c r="BE470" s="129"/>
      <c r="BF470" s="129"/>
      <c r="BG470" s="129"/>
      <c r="BH470" s="129"/>
      <c r="BI470" s="129"/>
      <c r="BJ470" s="129"/>
      <c r="BK470" s="129"/>
      <c r="BL470" s="129"/>
      <c r="BM470" s="129"/>
    </row>
    <row r="471" spans="1:65" s="48" customFormat="1" ht="18.75">
      <c r="A471" s="29"/>
      <c r="B471" s="29"/>
      <c r="C471" s="29"/>
      <c r="D471" s="29"/>
      <c r="E471" s="29"/>
      <c r="F471" s="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33"/>
      <c r="AD471" s="129"/>
      <c r="AE471" s="129"/>
      <c r="AF471" s="129"/>
      <c r="AG471" s="129"/>
      <c r="AH471" s="129"/>
      <c r="AI471" s="129"/>
      <c r="AJ471" s="129"/>
      <c r="AK471" s="129"/>
      <c r="AL471" s="129"/>
      <c r="AM471" s="129"/>
      <c r="AN471" s="129"/>
      <c r="AO471" s="129"/>
      <c r="AP471" s="129"/>
      <c r="AQ471" s="129"/>
      <c r="AR471" s="129"/>
      <c r="AS471" s="129"/>
      <c r="AT471" s="129"/>
      <c r="AU471" s="129"/>
      <c r="AV471" s="129"/>
      <c r="AW471" s="129"/>
      <c r="AX471" s="129"/>
      <c r="AY471" s="129"/>
      <c r="AZ471" s="129"/>
      <c r="BA471" s="129"/>
      <c r="BB471" s="129"/>
      <c r="BC471" s="129"/>
      <c r="BD471" s="129"/>
      <c r="BE471" s="129"/>
      <c r="BF471" s="129"/>
      <c r="BG471" s="129"/>
      <c r="BH471" s="129"/>
      <c r="BI471" s="129"/>
      <c r="BJ471" s="129"/>
      <c r="BK471" s="129"/>
      <c r="BL471" s="129"/>
      <c r="BM471" s="129"/>
    </row>
    <row r="472" spans="1:65" s="48" customFormat="1" ht="18.75">
      <c r="A472" s="29"/>
      <c r="B472" s="29"/>
      <c r="C472" s="29"/>
      <c r="D472" s="29"/>
      <c r="E472" s="29"/>
      <c r="F472" s="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33"/>
      <c r="AD472" s="129"/>
      <c r="AE472" s="129"/>
      <c r="AF472" s="129"/>
      <c r="AG472" s="129"/>
      <c r="AH472" s="129"/>
      <c r="AI472" s="129"/>
      <c r="AJ472" s="129"/>
      <c r="AK472" s="129"/>
      <c r="AL472" s="129"/>
      <c r="AM472" s="129"/>
      <c r="AN472" s="129"/>
      <c r="AO472" s="129"/>
      <c r="AP472" s="129"/>
      <c r="AQ472" s="129"/>
      <c r="AR472" s="129"/>
      <c r="AS472" s="129"/>
      <c r="AT472" s="129"/>
      <c r="AU472" s="129"/>
      <c r="AV472" s="129"/>
      <c r="AW472" s="129"/>
      <c r="AX472" s="129"/>
      <c r="AY472" s="129"/>
      <c r="AZ472" s="129"/>
      <c r="BA472" s="129"/>
      <c r="BB472" s="129"/>
      <c r="BC472" s="129"/>
      <c r="BD472" s="129"/>
      <c r="BE472" s="129"/>
      <c r="BF472" s="129"/>
      <c r="BG472" s="129"/>
      <c r="BH472" s="129"/>
      <c r="BI472" s="129"/>
      <c r="BJ472" s="129"/>
      <c r="BK472" s="129"/>
      <c r="BL472" s="129"/>
      <c r="BM472" s="129"/>
    </row>
    <row r="473" spans="1:65" s="48" customFormat="1" ht="18.75">
      <c r="A473" s="29"/>
      <c r="B473" s="29"/>
      <c r="C473" s="29"/>
      <c r="D473" s="29"/>
      <c r="E473" s="29"/>
      <c r="F473" s="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33"/>
      <c r="AD473" s="129"/>
      <c r="AE473" s="129"/>
      <c r="AF473" s="129"/>
      <c r="AG473" s="129"/>
      <c r="AH473" s="129"/>
      <c r="AI473" s="129"/>
      <c r="AJ473" s="129"/>
      <c r="AK473" s="129"/>
      <c r="AL473" s="129"/>
      <c r="AM473" s="129"/>
      <c r="AN473" s="129"/>
      <c r="AO473" s="129"/>
      <c r="AP473" s="129"/>
      <c r="AQ473" s="129"/>
      <c r="AR473" s="129"/>
      <c r="AS473" s="129"/>
      <c r="AT473" s="129"/>
      <c r="AU473" s="129"/>
      <c r="AV473" s="129"/>
      <c r="AW473" s="129"/>
      <c r="AX473" s="129"/>
      <c r="AY473" s="129"/>
      <c r="AZ473" s="129"/>
      <c r="BA473" s="129"/>
      <c r="BB473" s="129"/>
      <c r="BC473" s="129"/>
      <c r="BD473" s="129"/>
      <c r="BE473" s="129"/>
      <c r="BF473" s="129"/>
      <c r="BG473" s="129"/>
      <c r="BH473" s="129"/>
      <c r="BI473" s="129"/>
      <c r="BJ473" s="129"/>
      <c r="BK473" s="129"/>
      <c r="BL473" s="129"/>
      <c r="BM473" s="129"/>
    </row>
    <row r="474" spans="1:65" s="48" customFormat="1" ht="18.75">
      <c r="A474" s="29"/>
      <c r="B474" s="29"/>
      <c r="C474" s="29"/>
      <c r="D474" s="29"/>
      <c r="E474" s="29"/>
      <c r="F474" s="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33"/>
      <c r="AD474" s="129"/>
      <c r="AE474" s="129"/>
      <c r="AF474" s="129"/>
      <c r="AG474" s="129"/>
      <c r="AH474" s="129"/>
      <c r="AI474" s="129"/>
      <c r="AJ474" s="129"/>
      <c r="AK474" s="129"/>
      <c r="AL474" s="129"/>
      <c r="AM474" s="129"/>
      <c r="AN474" s="129"/>
      <c r="AO474" s="129"/>
      <c r="AP474" s="129"/>
      <c r="AQ474" s="129"/>
      <c r="AR474" s="129"/>
      <c r="AS474" s="129"/>
      <c r="AT474" s="129"/>
      <c r="AU474" s="129"/>
      <c r="AV474" s="129"/>
      <c r="AW474" s="129"/>
      <c r="AX474" s="129"/>
      <c r="AY474" s="129"/>
      <c r="AZ474" s="129"/>
      <c r="BA474" s="129"/>
      <c r="BB474" s="129"/>
      <c r="BC474" s="129"/>
      <c r="BD474" s="129"/>
      <c r="BE474" s="129"/>
      <c r="BF474" s="129"/>
      <c r="BG474" s="129"/>
      <c r="BH474" s="129"/>
      <c r="BI474" s="129"/>
      <c r="BJ474" s="129"/>
      <c r="BK474" s="129"/>
      <c r="BL474" s="129"/>
      <c r="BM474" s="129"/>
    </row>
    <row r="475" spans="1:65" s="48" customFormat="1" ht="18.75">
      <c r="A475" s="29"/>
      <c r="B475" s="29"/>
      <c r="C475" s="29"/>
      <c r="D475" s="29"/>
      <c r="E475" s="29"/>
      <c r="F475" s="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33"/>
      <c r="AD475" s="129"/>
      <c r="AE475" s="129"/>
      <c r="AF475" s="129"/>
      <c r="AG475" s="129"/>
      <c r="AH475" s="129"/>
      <c r="AI475" s="129"/>
      <c r="AJ475" s="129"/>
      <c r="AK475" s="129"/>
      <c r="AL475" s="129"/>
      <c r="AM475" s="129"/>
      <c r="AN475" s="129"/>
      <c r="AO475" s="129"/>
      <c r="AP475" s="129"/>
      <c r="AQ475" s="129"/>
      <c r="AR475" s="129"/>
      <c r="AS475" s="129"/>
      <c r="AT475" s="129"/>
      <c r="AU475" s="129"/>
      <c r="AV475" s="129"/>
      <c r="AW475" s="129"/>
      <c r="AX475" s="129"/>
      <c r="AY475" s="129"/>
      <c r="AZ475" s="129"/>
      <c r="BA475" s="129"/>
      <c r="BB475" s="129"/>
      <c r="BC475" s="129"/>
      <c r="BD475" s="129"/>
      <c r="BE475" s="129"/>
      <c r="BF475" s="129"/>
      <c r="BG475" s="129"/>
      <c r="BH475" s="129"/>
      <c r="BI475" s="129"/>
      <c r="BJ475" s="129"/>
      <c r="BK475" s="129"/>
      <c r="BL475" s="129"/>
      <c r="BM475" s="129"/>
    </row>
    <row r="476" spans="1:65" s="48" customFormat="1" ht="18.75">
      <c r="A476" s="29"/>
      <c r="B476" s="29"/>
      <c r="C476" s="29"/>
      <c r="D476" s="29"/>
      <c r="E476" s="29"/>
      <c r="F476" s="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33"/>
      <c r="AD476" s="129"/>
      <c r="AE476" s="129"/>
      <c r="AF476" s="129"/>
      <c r="AG476" s="129"/>
      <c r="AH476" s="129"/>
      <c r="AI476" s="129"/>
      <c r="AJ476" s="129"/>
      <c r="AK476" s="129"/>
      <c r="AL476" s="129"/>
      <c r="AM476" s="129"/>
      <c r="AN476" s="129"/>
      <c r="AO476" s="129"/>
      <c r="AP476" s="129"/>
      <c r="AQ476" s="129"/>
      <c r="AR476" s="129"/>
      <c r="AS476" s="129"/>
      <c r="AT476" s="129"/>
      <c r="AU476" s="129"/>
      <c r="AV476" s="129"/>
      <c r="AW476" s="129"/>
      <c r="AX476" s="129"/>
      <c r="AY476" s="129"/>
      <c r="AZ476" s="129"/>
      <c r="BA476" s="129"/>
      <c r="BB476" s="129"/>
      <c r="BC476" s="129"/>
      <c r="BD476" s="129"/>
      <c r="BE476" s="129"/>
      <c r="BF476" s="129"/>
      <c r="BG476" s="129"/>
      <c r="BH476" s="129"/>
      <c r="BI476" s="129"/>
      <c r="BJ476" s="129"/>
      <c r="BK476" s="129"/>
      <c r="BL476" s="129"/>
      <c r="BM476" s="129"/>
    </row>
    <row r="477" spans="1:65" s="48" customFormat="1" ht="18.75">
      <c r="A477" s="29"/>
      <c r="B477" s="29"/>
      <c r="C477" s="29"/>
      <c r="D477" s="29"/>
      <c r="E477" s="29"/>
      <c r="F477" s="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33"/>
      <c r="AD477" s="129"/>
      <c r="AE477" s="129"/>
      <c r="AF477" s="129"/>
      <c r="AG477" s="129"/>
      <c r="AH477" s="129"/>
      <c r="AI477" s="129"/>
      <c r="AJ477" s="129"/>
      <c r="AK477" s="129"/>
      <c r="AL477" s="129"/>
      <c r="AM477" s="129"/>
      <c r="AN477" s="129"/>
      <c r="AO477" s="129"/>
      <c r="AP477" s="129"/>
      <c r="AQ477" s="129"/>
      <c r="AR477" s="129"/>
      <c r="AS477" s="129"/>
      <c r="AT477" s="129"/>
      <c r="AU477" s="129"/>
      <c r="AV477" s="129"/>
      <c r="AW477" s="129"/>
      <c r="AX477" s="129"/>
      <c r="AY477" s="129"/>
      <c r="AZ477" s="129"/>
      <c r="BA477" s="129"/>
      <c r="BB477" s="129"/>
      <c r="BC477" s="129"/>
      <c r="BD477" s="129"/>
      <c r="BE477" s="129"/>
      <c r="BF477" s="129"/>
      <c r="BG477" s="129"/>
      <c r="BH477" s="129"/>
      <c r="BI477" s="129"/>
      <c r="BJ477" s="129"/>
      <c r="BK477" s="129"/>
      <c r="BL477" s="129"/>
      <c r="BM477" s="129"/>
    </row>
    <row r="478" spans="1:65" s="48" customFormat="1" ht="18.75">
      <c r="A478" s="29"/>
      <c r="B478" s="29"/>
      <c r="C478" s="29"/>
      <c r="D478" s="29"/>
      <c r="E478" s="29"/>
      <c r="F478" s="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33"/>
      <c r="AD478" s="129"/>
      <c r="AE478" s="129"/>
      <c r="AF478" s="129"/>
      <c r="AG478" s="129"/>
      <c r="AH478" s="129"/>
      <c r="AI478" s="129"/>
      <c r="AJ478" s="129"/>
      <c r="AK478" s="129"/>
      <c r="AL478" s="129"/>
      <c r="AM478" s="129"/>
      <c r="AN478" s="129"/>
      <c r="AO478" s="129"/>
      <c r="AP478" s="129"/>
      <c r="AQ478" s="129"/>
      <c r="AR478" s="129"/>
      <c r="AS478" s="129"/>
      <c r="AT478" s="129"/>
      <c r="AU478" s="129"/>
      <c r="AV478" s="129"/>
      <c r="AW478" s="129"/>
      <c r="AX478" s="129"/>
      <c r="AY478" s="129"/>
      <c r="AZ478" s="129"/>
      <c r="BA478" s="129"/>
      <c r="BB478" s="129"/>
      <c r="BC478" s="129"/>
      <c r="BD478" s="129"/>
      <c r="BE478" s="129"/>
      <c r="BF478" s="129"/>
      <c r="BG478" s="129"/>
      <c r="BH478" s="129"/>
      <c r="BI478" s="129"/>
      <c r="BJ478" s="129"/>
      <c r="BK478" s="129"/>
      <c r="BL478" s="129"/>
      <c r="BM478" s="129"/>
    </row>
    <row r="479" spans="1:65" s="48" customFormat="1" ht="18.75">
      <c r="A479" s="29"/>
      <c r="B479" s="29"/>
      <c r="C479" s="29"/>
      <c r="D479" s="29"/>
      <c r="E479" s="29"/>
      <c r="F479" s="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33"/>
      <c r="AD479" s="129"/>
      <c r="AE479" s="129"/>
      <c r="AF479" s="129"/>
      <c r="AG479" s="129"/>
      <c r="AH479" s="129"/>
      <c r="AI479" s="129"/>
      <c r="AJ479" s="129"/>
      <c r="AK479" s="129"/>
      <c r="AL479" s="129"/>
      <c r="AM479" s="129"/>
      <c r="AN479" s="129"/>
      <c r="AO479" s="129"/>
      <c r="AP479" s="129"/>
      <c r="AQ479" s="129"/>
      <c r="AR479" s="129"/>
      <c r="AS479" s="129"/>
      <c r="AT479" s="129"/>
      <c r="AU479" s="129"/>
      <c r="AV479" s="129"/>
      <c r="AW479" s="129"/>
      <c r="AX479" s="129"/>
      <c r="AY479" s="129"/>
      <c r="AZ479" s="129"/>
      <c r="BA479" s="129"/>
      <c r="BB479" s="129"/>
      <c r="BC479" s="129"/>
      <c r="BD479" s="129"/>
      <c r="BE479" s="129"/>
      <c r="BF479" s="129"/>
      <c r="BG479" s="129"/>
      <c r="BH479" s="129"/>
      <c r="BI479" s="129"/>
      <c r="BJ479" s="129"/>
      <c r="BK479" s="129"/>
      <c r="BL479" s="129"/>
      <c r="BM479" s="129"/>
    </row>
    <row r="480" spans="1:65" s="48" customFormat="1" ht="18.75">
      <c r="A480" s="29"/>
      <c r="B480" s="29"/>
      <c r="C480" s="29"/>
      <c r="D480" s="29"/>
      <c r="E480" s="29"/>
      <c r="F480" s="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33"/>
      <c r="AD480" s="129"/>
      <c r="AE480" s="129"/>
      <c r="AF480" s="129"/>
      <c r="AG480" s="129"/>
      <c r="AH480" s="129"/>
      <c r="AI480" s="129"/>
      <c r="AJ480" s="129"/>
      <c r="AK480" s="129"/>
      <c r="AL480" s="129"/>
      <c r="AM480" s="129"/>
      <c r="AN480" s="129"/>
      <c r="AO480" s="129"/>
      <c r="AP480" s="129"/>
      <c r="AQ480" s="129"/>
      <c r="AR480" s="129"/>
      <c r="AS480" s="129"/>
      <c r="AT480" s="129"/>
      <c r="AU480" s="129"/>
      <c r="AV480" s="129"/>
      <c r="AW480" s="129"/>
      <c r="AX480" s="129"/>
      <c r="AY480" s="129"/>
      <c r="AZ480" s="129"/>
      <c r="BA480" s="129"/>
      <c r="BB480" s="129"/>
      <c r="BC480" s="129"/>
      <c r="BD480" s="129"/>
      <c r="BE480" s="129"/>
      <c r="BF480" s="129"/>
      <c r="BG480" s="129"/>
      <c r="BH480" s="129"/>
      <c r="BI480" s="129"/>
      <c r="BJ480" s="129"/>
      <c r="BK480" s="129"/>
      <c r="BL480" s="129"/>
      <c r="BM480" s="129"/>
    </row>
    <row r="481" spans="1:65" s="48" customFormat="1" ht="18.75">
      <c r="A481" s="29"/>
      <c r="B481" s="29"/>
      <c r="C481" s="29"/>
      <c r="D481" s="29"/>
      <c r="E481" s="29"/>
      <c r="F481" s="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33"/>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29"/>
      <c r="AY481" s="129"/>
      <c r="AZ481" s="129"/>
      <c r="BA481" s="129"/>
      <c r="BB481" s="129"/>
      <c r="BC481" s="129"/>
      <c r="BD481" s="129"/>
      <c r="BE481" s="129"/>
      <c r="BF481" s="129"/>
      <c r="BG481" s="129"/>
      <c r="BH481" s="129"/>
      <c r="BI481" s="129"/>
      <c r="BJ481" s="129"/>
      <c r="BK481" s="129"/>
      <c r="BL481" s="129"/>
      <c r="BM481" s="129"/>
    </row>
    <row r="482" spans="1:65" s="48" customFormat="1" ht="18.75">
      <c r="A482" s="29"/>
      <c r="B482" s="29"/>
      <c r="C482" s="29"/>
      <c r="D482" s="29"/>
      <c r="E482" s="29"/>
      <c r="F482" s="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33"/>
      <c r="AD482" s="129"/>
      <c r="AE482" s="129"/>
      <c r="AF482" s="129"/>
      <c r="AG482" s="129"/>
      <c r="AH482" s="129"/>
      <c r="AI482" s="129"/>
      <c r="AJ482" s="129"/>
      <c r="AK482" s="129"/>
      <c r="AL482" s="129"/>
      <c r="AM482" s="129"/>
      <c r="AN482" s="129"/>
      <c r="AO482" s="129"/>
      <c r="AP482" s="129"/>
      <c r="AQ482" s="129"/>
      <c r="AR482" s="129"/>
      <c r="AS482" s="129"/>
      <c r="AT482" s="129"/>
      <c r="AU482" s="129"/>
      <c r="AV482" s="129"/>
      <c r="AW482" s="129"/>
      <c r="AX482" s="129"/>
      <c r="AY482" s="129"/>
      <c r="AZ482" s="129"/>
      <c r="BA482" s="129"/>
      <c r="BB482" s="129"/>
      <c r="BC482" s="129"/>
      <c r="BD482" s="129"/>
      <c r="BE482" s="129"/>
      <c r="BF482" s="129"/>
      <c r="BG482" s="129"/>
      <c r="BH482" s="129"/>
      <c r="BI482" s="129"/>
      <c r="BJ482" s="129"/>
      <c r="BK482" s="129"/>
      <c r="BL482" s="129"/>
      <c r="BM482" s="129"/>
    </row>
    <row r="483" spans="1:65" s="48" customFormat="1" ht="18.75">
      <c r="A483" s="29"/>
      <c r="B483" s="29"/>
      <c r="C483" s="29"/>
      <c r="D483" s="29"/>
      <c r="E483" s="29"/>
      <c r="F483" s="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33"/>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29"/>
      <c r="AY483" s="129"/>
      <c r="AZ483" s="129"/>
      <c r="BA483" s="129"/>
      <c r="BB483" s="129"/>
      <c r="BC483" s="129"/>
      <c r="BD483" s="129"/>
      <c r="BE483" s="129"/>
      <c r="BF483" s="129"/>
      <c r="BG483" s="129"/>
      <c r="BH483" s="129"/>
      <c r="BI483" s="129"/>
      <c r="BJ483" s="129"/>
      <c r="BK483" s="129"/>
      <c r="BL483" s="129"/>
      <c r="BM483" s="129"/>
    </row>
    <row r="484" spans="1:65" s="48" customFormat="1" ht="18.75">
      <c r="A484" s="29"/>
      <c r="B484" s="29"/>
      <c r="C484" s="29"/>
      <c r="D484" s="29"/>
      <c r="E484" s="29"/>
      <c r="F484" s="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33"/>
      <c r="AD484" s="129"/>
      <c r="AE484" s="129"/>
      <c r="AF484" s="129"/>
      <c r="AG484" s="129"/>
      <c r="AH484" s="129"/>
      <c r="AI484" s="129"/>
      <c r="AJ484" s="129"/>
      <c r="AK484" s="129"/>
      <c r="AL484" s="129"/>
      <c r="AM484" s="129"/>
      <c r="AN484" s="129"/>
      <c r="AO484" s="129"/>
      <c r="AP484" s="129"/>
      <c r="AQ484" s="129"/>
      <c r="AR484" s="129"/>
      <c r="AS484" s="129"/>
      <c r="AT484" s="129"/>
      <c r="AU484" s="129"/>
      <c r="AV484" s="129"/>
      <c r="AW484" s="129"/>
      <c r="AX484" s="129"/>
      <c r="AY484" s="129"/>
      <c r="AZ484" s="129"/>
      <c r="BA484" s="129"/>
      <c r="BB484" s="129"/>
      <c r="BC484" s="129"/>
      <c r="BD484" s="129"/>
      <c r="BE484" s="129"/>
      <c r="BF484" s="129"/>
      <c r="BG484" s="129"/>
      <c r="BH484" s="129"/>
      <c r="BI484" s="129"/>
      <c r="BJ484" s="129"/>
      <c r="BK484" s="129"/>
      <c r="BL484" s="129"/>
      <c r="BM484" s="129"/>
    </row>
    <row r="485" spans="1:65" s="48" customFormat="1" ht="18.75">
      <c r="A485" s="29"/>
      <c r="B485" s="29"/>
      <c r="C485" s="29"/>
      <c r="D485" s="29"/>
      <c r="E485" s="29"/>
      <c r="F485" s="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33"/>
      <c r="AD485" s="129"/>
      <c r="AE485" s="129"/>
      <c r="AF485" s="129"/>
      <c r="AG485" s="129"/>
      <c r="AH485" s="129"/>
      <c r="AI485" s="129"/>
      <c r="AJ485" s="129"/>
      <c r="AK485" s="129"/>
      <c r="AL485" s="129"/>
      <c r="AM485" s="129"/>
      <c r="AN485" s="129"/>
      <c r="AO485" s="129"/>
      <c r="AP485" s="129"/>
      <c r="AQ485" s="129"/>
      <c r="AR485" s="129"/>
      <c r="AS485" s="129"/>
      <c r="AT485" s="129"/>
      <c r="AU485" s="129"/>
      <c r="AV485" s="129"/>
      <c r="AW485" s="129"/>
      <c r="AX485" s="129"/>
      <c r="AY485" s="129"/>
      <c r="AZ485" s="129"/>
      <c r="BA485" s="129"/>
      <c r="BB485" s="129"/>
      <c r="BC485" s="129"/>
      <c r="BD485" s="129"/>
      <c r="BE485" s="129"/>
      <c r="BF485" s="129"/>
      <c r="BG485" s="129"/>
      <c r="BH485" s="129"/>
      <c r="BI485" s="129"/>
      <c r="BJ485" s="129"/>
      <c r="BK485" s="129"/>
      <c r="BL485" s="129"/>
      <c r="BM485" s="129"/>
    </row>
    <row r="486" spans="1:65" s="48" customFormat="1" ht="18.75">
      <c r="A486" s="29"/>
      <c r="B486" s="29"/>
      <c r="C486" s="29"/>
      <c r="D486" s="29"/>
      <c r="E486" s="29"/>
      <c r="F486" s="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33"/>
      <c r="AD486" s="129"/>
      <c r="AE486" s="129"/>
      <c r="AF486" s="129"/>
      <c r="AG486" s="129"/>
      <c r="AH486" s="129"/>
      <c r="AI486" s="129"/>
      <c r="AJ486" s="129"/>
      <c r="AK486" s="129"/>
      <c r="AL486" s="129"/>
      <c r="AM486" s="129"/>
      <c r="AN486" s="129"/>
      <c r="AO486" s="129"/>
      <c r="AP486" s="129"/>
      <c r="AQ486" s="129"/>
      <c r="AR486" s="129"/>
      <c r="AS486" s="129"/>
      <c r="AT486" s="129"/>
      <c r="AU486" s="129"/>
      <c r="AV486" s="129"/>
      <c r="AW486" s="129"/>
      <c r="AX486" s="129"/>
      <c r="AY486" s="129"/>
      <c r="AZ486" s="129"/>
      <c r="BA486" s="129"/>
      <c r="BB486" s="129"/>
      <c r="BC486" s="129"/>
      <c r="BD486" s="129"/>
      <c r="BE486" s="129"/>
      <c r="BF486" s="129"/>
      <c r="BG486" s="129"/>
      <c r="BH486" s="129"/>
      <c r="BI486" s="129"/>
      <c r="BJ486" s="129"/>
      <c r="BK486" s="129"/>
      <c r="BL486" s="129"/>
      <c r="BM486" s="129"/>
    </row>
    <row r="487" spans="1:65" s="48" customFormat="1" ht="18.75">
      <c r="A487" s="29"/>
      <c r="B487" s="29"/>
      <c r="C487" s="29"/>
      <c r="D487" s="29"/>
      <c r="E487" s="29"/>
      <c r="F487" s="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33"/>
      <c r="AD487" s="129"/>
      <c r="AE487" s="129"/>
      <c r="AF487" s="129"/>
      <c r="AG487" s="129"/>
      <c r="AH487" s="129"/>
      <c r="AI487" s="129"/>
      <c r="AJ487" s="129"/>
      <c r="AK487" s="129"/>
      <c r="AL487" s="129"/>
      <c r="AM487" s="129"/>
      <c r="AN487" s="129"/>
      <c r="AO487" s="129"/>
      <c r="AP487" s="129"/>
      <c r="AQ487" s="129"/>
      <c r="AR487" s="129"/>
      <c r="AS487" s="129"/>
      <c r="AT487" s="129"/>
      <c r="AU487" s="129"/>
      <c r="AV487" s="129"/>
      <c r="AW487" s="129"/>
      <c r="AX487" s="129"/>
      <c r="AY487" s="129"/>
      <c r="AZ487" s="129"/>
      <c r="BA487" s="129"/>
      <c r="BB487" s="129"/>
      <c r="BC487" s="129"/>
      <c r="BD487" s="129"/>
      <c r="BE487" s="129"/>
      <c r="BF487" s="129"/>
      <c r="BG487" s="129"/>
      <c r="BH487" s="129"/>
      <c r="BI487" s="129"/>
      <c r="BJ487" s="129"/>
      <c r="BK487" s="129"/>
      <c r="BL487" s="129"/>
      <c r="BM487" s="129"/>
    </row>
    <row r="488" spans="1:65" s="48" customFormat="1" ht="18.75">
      <c r="A488" s="29"/>
      <c r="B488" s="29"/>
      <c r="C488" s="29"/>
      <c r="D488" s="29"/>
      <c r="E488" s="29"/>
      <c r="F488" s="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33"/>
      <c r="AD488" s="129"/>
      <c r="AE488" s="129"/>
      <c r="AF488" s="129"/>
      <c r="AG488" s="129"/>
      <c r="AH488" s="129"/>
      <c r="AI488" s="129"/>
      <c r="AJ488" s="129"/>
      <c r="AK488" s="129"/>
      <c r="AL488" s="129"/>
      <c r="AM488" s="129"/>
      <c r="AN488" s="129"/>
      <c r="AO488" s="129"/>
      <c r="AP488" s="129"/>
      <c r="AQ488" s="129"/>
      <c r="AR488" s="129"/>
      <c r="AS488" s="129"/>
      <c r="AT488" s="129"/>
      <c r="AU488" s="129"/>
      <c r="AV488" s="129"/>
      <c r="AW488" s="129"/>
      <c r="AX488" s="129"/>
      <c r="AY488" s="129"/>
      <c r="AZ488" s="129"/>
      <c r="BA488" s="129"/>
      <c r="BB488" s="129"/>
      <c r="BC488" s="129"/>
      <c r="BD488" s="129"/>
      <c r="BE488" s="129"/>
      <c r="BF488" s="129"/>
      <c r="BG488" s="129"/>
      <c r="BH488" s="129"/>
      <c r="BI488" s="129"/>
      <c r="BJ488" s="129"/>
      <c r="BK488" s="129"/>
      <c r="BL488" s="129"/>
      <c r="BM488" s="129"/>
    </row>
    <row r="489" spans="1:65" s="48" customFormat="1" ht="18.75">
      <c r="A489" s="29"/>
      <c r="B489" s="29"/>
      <c r="C489" s="29"/>
      <c r="D489" s="29"/>
      <c r="E489" s="29"/>
      <c r="F489" s="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33"/>
      <c r="AD489" s="129"/>
      <c r="AE489" s="129"/>
      <c r="AF489" s="129"/>
      <c r="AG489" s="129"/>
      <c r="AH489" s="129"/>
      <c r="AI489" s="129"/>
      <c r="AJ489" s="129"/>
      <c r="AK489" s="129"/>
      <c r="AL489" s="129"/>
      <c r="AM489" s="129"/>
      <c r="AN489" s="129"/>
      <c r="AO489" s="129"/>
      <c r="AP489" s="129"/>
      <c r="AQ489" s="129"/>
      <c r="AR489" s="129"/>
      <c r="AS489" s="129"/>
      <c r="AT489" s="129"/>
      <c r="AU489" s="129"/>
      <c r="AV489" s="129"/>
      <c r="AW489" s="129"/>
      <c r="AX489" s="129"/>
      <c r="AY489" s="129"/>
      <c r="AZ489" s="129"/>
      <c r="BA489" s="129"/>
      <c r="BB489" s="129"/>
      <c r="BC489" s="129"/>
      <c r="BD489" s="129"/>
      <c r="BE489" s="129"/>
      <c r="BF489" s="129"/>
      <c r="BG489" s="129"/>
      <c r="BH489" s="129"/>
      <c r="BI489" s="129"/>
      <c r="BJ489" s="129"/>
      <c r="BK489" s="129"/>
      <c r="BL489" s="129"/>
      <c r="BM489" s="129"/>
    </row>
    <row r="490" spans="1:65" s="48" customFormat="1" ht="18.75">
      <c r="A490" s="29"/>
      <c r="B490" s="29"/>
      <c r="C490" s="29"/>
      <c r="D490" s="29"/>
      <c r="E490" s="29"/>
      <c r="F490" s="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33"/>
      <c r="AD490" s="129"/>
      <c r="AE490" s="129"/>
      <c r="AF490" s="129"/>
      <c r="AG490" s="129"/>
      <c r="AH490" s="129"/>
      <c r="AI490" s="129"/>
      <c r="AJ490" s="129"/>
      <c r="AK490" s="129"/>
      <c r="AL490" s="129"/>
      <c r="AM490" s="129"/>
      <c r="AN490" s="129"/>
      <c r="AO490" s="129"/>
      <c r="AP490" s="129"/>
      <c r="AQ490" s="129"/>
      <c r="AR490" s="129"/>
      <c r="AS490" s="129"/>
      <c r="AT490" s="129"/>
      <c r="AU490" s="129"/>
      <c r="AV490" s="129"/>
      <c r="AW490" s="129"/>
      <c r="AX490" s="129"/>
      <c r="AY490" s="129"/>
      <c r="AZ490" s="129"/>
      <c r="BA490" s="129"/>
      <c r="BB490" s="129"/>
      <c r="BC490" s="129"/>
      <c r="BD490" s="129"/>
      <c r="BE490" s="129"/>
      <c r="BF490" s="129"/>
      <c r="BG490" s="129"/>
      <c r="BH490" s="129"/>
      <c r="BI490" s="129"/>
      <c r="BJ490" s="129"/>
      <c r="BK490" s="129"/>
      <c r="BL490" s="129"/>
      <c r="BM490" s="129"/>
    </row>
    <row r="491" spans="1:65" s="48" customFormat="1" ht="18.75">
      <c r="A491" s="29"/>
      <c r="B491" s="29"/>
      <c r="C491" s="29"/>
      <c r="D491" s="29"/>
      <c r="E491" s="29"/>
      <c r="F491" s="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33"/>
      <c r="AD491" s="129"/>
      <c r="AE491" s="129"/>
      <c r="AF491" s="129"/>
      <c r="AG491" s="129"/>
      <c r="AH491" s="129"/>
      <c r="AI491" s="129"/>
      <c r="AJ491" s="129"/>
      <c r="AK491" s="129"/>
      <c r="AL491" s="129"/>
      <c r="AM491" s="129"/>
      <c r="AN491" s="129"/>
      <c r="AO491" s="129"/>
      <c r="AP491" s="129"/>
      <c r="AQ491" s="129"/>
      <c r="AR491" s="129"/>
      <c r="AS491" s="129"/>
      <c r="AT491" s="129"/>
      <c r="AU491" s="129"/>
      <c r="AV491" s="129"/>
      <c r="AW491" s="129"/>
      <c r="AX491" s="129"/>
      <c r="AY491" s="129"/>
      <c r="AZ491" s="129"/>
      <c r="BA491" s="129"/>
      <c r="BB491" s="129"/>
      <c r="BC491" s="129"/>
      <c r="BD491" s="129"/>
      <c r="BE491" s="129"/>
      <c r="BF491" s="129"/>
      <c r="BG491" s="129"/>
      <c r="BH491" s="129"/>
      <c r="BI491" s="129"/>
      <c r="BJ491" s="129"/>
      <c r="BK491" s="129"/>
      <c r="BL491" s="129"/>
      <c r="BM491" s="129"/>
    </row>
    <row r="492" spans="1:65" s="48" customFormat="1" ht="18.75">
      <c r="A492" s="29"/>
      <c r="B492" s="29"/>
      <c r="C492" s="29"/>
      <c r="D492" s="29"/>
      <c r="E492" s="29"/>
      <c r="F492" s="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33"/>
      <c r="AD492" s="129"/>
      <c r="AE492" s="129"/>
      <c r="AF492" s="129"/>
      <c r="AG492" s="129"/>
      <c r="AH492" s="129"/>
      <c r="AI492" s="129"/>
      <c r="AJ492" s="129"/>
      <c r="AK492" s="129"/>
      <c r="AL492" s="129"/>
      <c r="AM492" s="129"/>
      <c r="AN492" s="129"/>
      <c r="AO492" s="129"/>
      <c r="AP492" s="129"/>
      <c r="AQ492" s="129"/>
      <c r="AR492" s="129"/>
      <c r="AS492" s="129"/>
      <c r="AT492" s="129"/>
      <c r="AU492" s="129"/>
      <c r="AV492" s="129"/>
      <c r="AW492" s="129"/>
      <c r="AX492" s="129"/>
      <c r="AY492" s="129"/>
      <c r="AZ492" s="129"/>
      <c r="BA492" s="129"/>
      <c r="BB492" s="129"/>
      <c r="BC492" s="129"/>
      <c r="BD492" s="129"/>
      <c r="BE492" s="129"/>
      <c r="BF492" s="129"/>
      <c r="BG492" s="129"/>
      <c r="BH492" s="129"/>
      <c r="BI492" s="129"/>
      <c r="BJ492" s="129"/>
      <c r="BK492" s="129"/>
      <c r="BL492" s="129"/>
      <c r="BM492" s="129"/>
    </row>
    <row r="493" spans="1:65" s="48" customFormat="1" ht="18.75">
      <c r="A493" s="29"/>
      <c r="B493" s="29"/>
      <c r="C493" s="29"/>
      <c r="D493" s="29"/>
      <c r="E493" s="29"/>
      <c r="F493" s="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33"/>
      <c r="AD493" s="129"/>
      <c r="AE493" s="129"/>
      <c r="AF493" s="129"/>
      <c r="AG493" s="129"/>
      <c r="AH493" s="129"/>
      <c r="AI493" s="129"/>
      <c r="AJ493" s="129"/>
      <c r="AK493" s="129"/>
      <c r="AL493" s="129"/>
      <c r="AM493" s="129"/>
      <c r="AN493" s="129"/>
      <c r="AO493" s="129"/>
      <c r="AP493" s="129"/>
      <c r="AQ493" s="129"/>
      <c r="AR493" s="129"/>
      <c r="AS493" s="129"/>
      <c r="AT493" s="129"/>
      <c r="AU493" s="129"/>
      <c r="AV493" s="129"/>
      <c r="AW493" s="129"/>
      <c r="AX493" s="129"/>
      <c r="AY493" s="129"/>
      <c r="AZ493" s="129"/>
      <c r="BA493" s="129"/>
      <c r="BB493" s="129"/>
      <c r="BC493" s="129"/>
      <c r="BD493" s="129"/>
      <c r="BE493" s="129"/>
      <c r="BF493" s="129"/>
      <c r="BG493" s="129"/>
      <c r="BH493" s="129"/>
      <c r="BI493" s="129"/>
      <c r="BJ493" s="129"/>
      <c r="BK493" s="129"/>
      <c r="BL493" s="129"/>
      <c r="BM493" s="129"/>
    </row>
    <row r="494" spans="1:65" s="48" customFormat="1" ht="18.75">
      <c r="A494" s="29"/>
      <c r="B494" s="29"/>
      <c r="C494" s="29"/>
      <c r="D494" s="29"/>
      <c r="E494" s="29"/>
      <c r="F494" s="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33"/>
      <c r="AD494" s="129"/>
      <c r="AE494" s="129"/>
      <c r="AF494" s="129"/>
      <c r="AG494" s="129"/>
      <c r="AH494" s="129"/>
      <c r="AI494" s="129"/>
      <c r="AJ494" s="129"/>
      <c r="AK494" s="129"/>
      <c r="AL494" s="129"/>
      <c r="AM494" s="129"/>
      <c r="AN494" s="129"/>
      <c r="AO494" s="129"/>
      <c r="AP494" s="129"/>
      <c r="AQ494" s="129"/>
      <c r="AR494" s="129"/>
      <c r="AS494" s="129"/>
      <c r="AT494" s="129"/>
      <c r="AU494" s="129"/>
      <c r="AV494" s="129"/>
      <c r="AW494" s="129"/>
      <c r="AX494" s="129"/>
      <c r="AY494" s="129"/>
      <c r="AZ494" s="129"/>
      <c r="BA494" s="129"/>
      <c r="BB494" s="129"/>
      <c r="BC494" s="129"/>
      <c r="BD494" s="129"/>
      <c r="BE494" s="129"/>
      <c r="BF494" s="129"/>
      <c r="BG494" s="129"/>
      <c r="BH494" s="129"/>
      <c r="BI494" s="129"/>
      <c r="BJ494" s="129"/>
      <c r="BK494" s="129"/>
      <c r="BL494" s="129"/>
      <c r="BM494" s="129"/>
    </row>
    <row r="495" spans="1:65" s="48" customFormat="1" ht="18.75">
      <c r="A495" s="29"/>
      <c r="B495" s="29"/>
      <c r="C495" s="29"/>
      <c r="D495" s="29"/>
      <c r="E495" s="29"/>
      <c r="F495" s="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33"/>
      <c r="AD495" s="129"/>
      <c r="AE495" s="129"/>
      <c r="AF495" s="129"/>
      <c r="AG495" s="129"/>
      <c r="AH495" s="129"/>
      <c r="AI495" s="129"/>
      <c r="AJ495" s="129"/>
      <c r="AK495" s="129"/>
      <c r="AL495" s="129"/>
      <c r="AM495" s="129"/>
      <c r="AN495" s="129"/>
      <c r="AO495" s="129"/>
      <c r="AP495" s="129"/>
      <c r="AQ495" s="129"/>
      <c r="AR495" s="129"/>
      <c r="AS495" s="129"/>
      <c r="AT495" s="129"/>
      <c r="AU495" s="129"/>
      <c r="AV495" s="129"/>
      <c r="AW495" s="129"/>
      <c r="AX495" s="129"/>
      <c r="AY495" s="129"/>
      <c r="AZ495" s="129"/>
      <c r="BA495" s="129"/>
      <c r="BB495" s="129"/>
      <c r="BC495" s="129"/>
      <c r="BD495" s="129"/>
      <c r="BE495" s="129"/>
      <c r="BF495" s="129"/>
      <c r="BG495" s="129"/>
      <c r="BH495" s="129"/>
      <c r="BI495" s="129"/>
      <c r="BJ495" s="129"/>
      <c r="BK495" s="129"/>
      <c r="BL495" s="129"/>
      <c r="BM495" s="129"/>
    </row>
    <row r="496" spans="1:65" s="48" customFormat="1" ht="18.75">
      <c r="A496" s="29"/>
      <c r="B496" s="29"/>
      <c r="C496" s="29"/>
      <c r="D496" s="29"/>
      <c r="E496" s="29"/>
      <c r="F496" s="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33"/>
      <c r="AD496" s="129"/>
      <c r="AE496" s="129"/>
      <c r="AF496" s="129"/>
      <c r="AG496" s="129"/>
      <c r="AH496" s="129"/>
      <c r="AI496" s="129"/>
      <c r="AJ496" s="129"/>
      <c r="AK496" s="129"/>
      <c r="AL496" s="129"/>
      <c r="AM496" s="129"/>
      <c r="AN496" s="129"/>
      <c r="AO496" s="129"/>
      <c r="AP496" s="129"/>
      <c r="AQ496" s="129"/>
      <c r="AR496" s="129"/>
      <c r="AS496" s="129"/>
      <c r="AT496" s="129"/>
      <c r="AU496" s="129"/>
      <c r="AV496" s="129"/>
      <c r="AW496" s="129"/>
      <c r="AX496" s="129"/>
      <c r="AY496" s="129"/>
      <c r="AZ496" s="129"/>
      <c r="BA496" s="129"/>
      <c r="BB496" s="129"/>
      <c r="BC496" s="129"/>
      <c r="BD496" s="129"/>
      <c r="BE496" s="129"/>
      <c r="BF496" s="129"/>
      <c r="BG496" s="129"/>
      <c r="BH496" s="129"/>
      <c r="BI496" s="129"/>
      <c r="BJ496" s="129"/>
      <c r="BK496" s="129"/>
      <c r="BL496" s="129"/>
      <c r="BM496" s="129"/>
    </row>
    <row r="497" spans="1:65" s="48" customFormat="1" ht="18.75">
      <c r="A497" s="29"/>
      <c r="B497" s="29"/>
      <c r="C497" s="29"/>
      <c r="D497" s="29"/>
      <c r="E497" s="29"/>
      <c r="F497" s="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33"/>
      <c r="AD497" s="129"/>
      <c r="AE497" s="129"/>
      <c r="AF497" s="129"/>
      <c r="AG497" s="129"/>
      <c r="AH497" s="129"/>
      <c r="AI497" s="129"/>
      <c r="AJ497" s="129"/>
      <c r="AK497" s="129"/>
      <c r="AL497" s="129"/>
      <c r="AM497" s="129"/>
      <c r="AN497" s="129"/>
      <c r="AO497" s="129"/>
      <c r="AP497" s="129"/>
      <c r="AQ497" s="129"/>
      <c r="AR497" s="129"/>
      <c r="AS497" s="129"/>
      <c r="AT497" s="129"/>
      <c r="AU497" s="129"/>
      <c r="AV497" s="129"/>
      <c r="AW497" s="129"/>
      <c r="AX497" s="129"/>
      <c r="AY497" s="129"/>
      <c r="AZ497" s="129"/>
      <c r="BA497" s="129"/>
      <c r="BB497" s="129"/>
      <c r="BC497" s="129"/>
      <c r="BD497" s="129"/>
      <c r="BE497" s="129"/>
      <c r="BF497" s="129"/>
      <c r="BG497" s="129"/>
      <c r="BH497" s="129"/>
      <c r="BI497" s="129"/>
      <c r="BJ497" s="129"/>
      <c r="BK497" s="129"/>
      <c r="BL497" s="129"/>
      <c r="BM497" s="129"/>
    </row>
    <row r="498" spans="1:65" s="48" customFormat="1" ht="18.75">
      <c r="A498" s="29"/>
      <c r="B498" s="29"/>
      <c r="C498" s="29"/>
      <c r="D498" s="29"/>
      <c r="E498" s="29"/>
      <c r="F498" s="29"/>
      <c r="G498" s="129"/>
      <c r="H498" s="129"/>
      <c r="I498" s="129"/>
      <c r="J498" s="129"/>
      <c r="K498" s="129"/>
      <c r="L498" s="129"/>
      <c r="M498" s="129"/>
      <c r="N498" s="129"/>
      <c r="O498" s="129"/>
      <c r="P498" s="129"/>
      <c r="Q498" s="129"/>
      <c r="R498" s="129"/>
      <c r="S498" s="129"/>
      <c r="T498" s="129"/>
      <c r="U498" s="129"/>
      <c r="V498" s="129"/>
      <c r="W498" s="129"/>
      <c r="X498" s="129"/>
      <c r="Y498" s="129"/>
      <c r="Z498" s="129"/>
      <c r="AA498" s="129"/>
      <c r="AB498" s="129"/>
      <c r="AC498" s="133"/>
      <c r="AD498" s="129"/>
      <c r="AE498" s="129"/>
      <c r="AF498" s="129"/>
      <c r="AG498" s="129"/>
      <c r="AH498" s="129"/>
      <c r="AI498" s="129"/>
      <c r="AJ498" s="129"/>
      <c r="AK498" s="129"/>
      <c r="AL498" s="129"/>
      <c r="AM498" s="129"/>
      <c r="AN498" s="129"/>
      <c r="AO498" s="129"/>
      <c r="AP498" s="129"/>
      <c r="AQ498" s="129"/>
      <c r="AR498" s="129"/>
      <c r="AS498" s="129"/>
      <c r="AT498" s="129"/>
      <c r="AU498" s="129"/>
      <c r="AV498" s="129"/>
      <c r="AW498" s="129"/>
      <c r="AX498" s="129"/>
      <c r="AY498" s="129"/>
      <c r="AZ498" s="129"/>
      <c r="BA498" s="129"/>
      <c r="BB498" s="129"/>
      <c r="BC498" s="129"/>
      <c r="BD498" s="129"/>
      <c r="BE498" s="129"/>
      <c r="BF498" s="129"/>
      <c r="BG498" s="129"/>
      <c r="BH498" s="129"/>
      <c r="BI498" s="129"/>
      <c r="BJ498" s="129"/>
      <c r="BK498" s="129"/>
      <c r="BL498" s="129"/>
      <c r="BM498" s="129"/>
    </row>
    <row r="499" spans="1:65" s="48" customFormat="1" ht="18.75">
      <c r="A499" s="29"/>
      <c r="B499" s="29"/>
      <c r="C499" s="29"/>
      <c r="D499" s="29"/>
      <c r="E499" s="29"/>
      <c r="F499" s="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33"/>
      <c r="AD499" s="129"/>
      <c r="AE499" s="129"/>
      <c r="AF499" s="129"/>
      <c r="AG499" s="129"/>
      <c r="AH499" s="129"/>
      <c r="AI499" s="129"/>
      <c r="AJ499" s="129"/>
      <c r="AK499" s="129"/>
      <c r="AL499" s="129"/>
      <c r="AM499" s="129"/>
      <c r="AN499" s="129"/>
      <c r="AO499" s="129"/>
      <c r="AP499" s="129"/>
      <c r="AQ499" s="129"/>
      <c r="AR499" s="129"/>
      <c r="AS499" s="129"/>
      <c r="AT499" s="129"/>
      <c r="AU499" s="129"/>
      <c r="AV499" s="129"/>
      <c r="AW499" s="129"/>
      <c r="AX499" s="129"/>
      <c r="AY499" s="129"/>
      <c r="AZ499" s="129"/>
      <c r="BA499" s="129"/>
      <c r="BB499" s="129"/>
      <c r="BC499" s="129"/>
      <c r="BD499" s="129"/>
      <c r="BE499" s="129"/>
      <c r="BF499" s="129"/>
      <c r="BG499" s="129"/>
      <c r="BH499" s="129"/>
      <c r="BI499" s="129"/>
      <c r="BJ499" s="129"/>
      <c r="BK499" s="129"/>
      <c r="BL499" s="129"/>
      <c r="BM499" s="129"/>
    </row>
    <row r="500" spans="1:65" s="48" customFormat="1" ht="18.75">
      <c r="A500" s="29"/>
      <c r="B500" s="29"/>
      <c r="C500" s="29"/>
      <c r="D500" s="29"/>
      <c r="E500" s="29"/>
      <c r="F500" s="29"/>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33"/>
      <c r="AD500" s="129"/>
      <c r="AE500" s="129"/>
      <c r="AF500" s="129"/>
      <c r="AG500" s="129"/>
      <c r="AH500" s="129"/>
      <c r="AI500" s="129"/>
      <c r="AJ500" s="129"/>
      <c r="AK500" s="129"/>
      <c r="AL500" s="129"/>
      <c r="AM500" s="129"/>
      <c r="AN500" s="129"/>
      <c r="AO500" s="129"/>
      <c r="AP500" s="129"/>
      <c r="AQ500" s="129"/>
      <c r="AR500" s="129"/>
      <c r="AS500" s="129"/>
      <c r="AT500" s="129"/>
      <c r="AU500" s="129"/>
      <c r="AV500" s="129"/>
      <c r="AW500" s="129"/>
      <c r="AX500" s="129"/>
      <c r="AY500" s="129"/>
      <c r="AZ500" s="129"/>
      <c r="BA500" s="129"/>
      <c r="BB500" s="129"/>
      <c r="BC500" s="129"/>
      <c r="BD500" s="129"/>
      <c r="BE500" s="129"/>
      <c r="BF500" s="129"/>
      <c r="BG500" s="129"/>
      <c r="BH500" s="129"/>
      <c r="BI500" s="129"/>
      <c r="BJ500" s="129"/>
      <c r="BK500" s="129"/>
      <c r="BL500" s="129"/>
      <c r="BM500" s="129"/>
    </row>
    <row r="501" spans="1:65" s="48" customFormat="1" ht="18.75">
      <c r="A501" s="29"/>
      <c r="B501" s="29"/>
      <c r="C501" s="29"/>
      <c r="D501" s="29"/>
      <c r="E501" s="29"/>
      <c r="F501" s="29"/>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33"/>
      <c r="AD501" s="129"/>
      <c r="AE501" s="129"/>
      <c r="AF501" s="129"/>
      <c r="AG501" s="129"/>
      <c r="AH501" s="129"/>
      <c r="AI501" s="129"/>
      <c r="AJ501" s="129"/>
      <c r="AK501" s="129"/>
      <c r="AL501" s="129"/>
      <c r="AM501" s="129"/>
      <c r="AN501" s="129"/>
      <c r="AO501" s="129"/>
      <c r="AP501" s="129"/>
      <c r="AQ501" s="129"/>
      <c r="AR501" s="129"/>
      <c r="AS501" s="129"/>
      <c r="AT501" s="129"/>
      <c r="AU501" s="129"/>
      <c r="AV501" s="129"/>
      <c r="AW501" s="129"/>
      <c r="AX501" s="129"/>
      <c r="AY501" s="129"/>
      <c r="AZ501" s="129"/>
      <c r="BA501" s="129"/>
      <c r="BB501" s="129"/>
      <c r="BC501" s="129"/>
      <c r="BD501" s="129"/>
      <c r="BE501" s="129"/>
      <c r="BF501" s="129"/>
      <c r="BG501" s="129"/>
      <c r="BH501" s="129"/>
      <c r="BI501" s="129"/>
      <c r="BJ501" s="129"/>
      <c r="BK501" s="129"/>
      <c r="BL501" s="129"/>
      <c r="BM501" s="129"/>
    </row>
    <row r="502" spans="1:65" s="48" customFormat="1" ht="18.75">
      <c r="A502" s="29"/>
      <c r="B502" s="29"/>
      <c r="C502" s="29"/>
      <c r="D502" s="29"/>
      <c r="E502" s="29"/>
      <c r="F502" s="29"/>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33"/>
      <c r="AD502" s="129"/>
      <c r="AE502" s="129"/>
      <c r="AF502" s="129"/>
      <c r="AG502" s="129"/>
      <c r="AH502" s="129"/>
      <c r="AI502" s="129"/>
      <c r="AJ502" s="129"/>
      <c r="AK502" s="129"/>
      <c r="AL502" s="129"/>
      <c r="AM502" s="129"/>
      <c r="AN502" s="129"/>
      <c r="AO502" s="129"/>
      <c r="AP502" s="129"/>
      <c r="AQ502" s="129"/>
      <c r="AR502" s="129"/>
      <c r="AS502" s="129"/>
      <c r="AT502" s="129"/>
      <c r="AU502" s="129"/>
      <c r="AV502" s="129"/>
      <c r="AW502" s="129"/>
      <c r="AX502" s="129"/>
      <c r="AY502" s="129"/>
      <c r="AZ502" s="129"/>
      <c r="BA502" s="129"/>
      <c r="BB502" s="129"/>
      <c r="BC502" s="129"/>
      <c r="BD502" s="129"/>
      <c r="BE502" s="129"/>
      <c r="BF502" s="129"/>
      <c r="BG502" s="129"/>
      <c r="BH502" s="129"/>
      <c r="BI502" s="129"/>
      <c r="BJ502" s="129"/>
      <c r="BK502" s="129"/>
      <c r="BL502" s="129"/>
      <c r="BM502" s="129"/>
    </row>
    <row r="503" spans="1:65" s="48" customFormat="1" ht="18.75">
      <c r="A503" s="29"/>
      <c r="B503" s="29"/>
      <c r="C503" s="29"/>
      <c r="D503" s="29"/>
      <c r="E503" s="29"/>
      <c r="F503" s="29"/>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33"/>
      <c r="AD503" s="129"/>
      <c r="AE503" s="129"/>
      <c r="AF503" s="129"/>
      <c r="AG503" s="129"/>
      <c r="AH503" s="129"/>
      <c r="AI503" s="129"/>
      <c r="AJ503" s="129"/>
      <c r="AK503" s="129"/>
      <c r="AL503" s="129"/>
      <c r="AM503" s="129"/>
      <c r="AN503" s="129"/>
      <c r="AO503" s="129"/>
      <c r="AP503" s="129"/>
      <c r="AQ503" s="129"/>
      <c r="AR503" s="129"/>
      <c r="AS503" s="129"/>
      <c r="AT503" s="129"/>
      <c r="AU503" s="129"/>
      <c r="AV503" s="129"/>
      <c r="AW503" s="129"/>
      <c r="AX503" s="129"/>
      <c r="AY503" s="129"/>
      <c r="AZ503" s="129"/>
      <c r="BA503" s="129"/>
      <c r="BB503" s="129"/>
      <c r="BC503" s="129"/>
      <c r="BD503" s="129"/>
      <c r="BE503" s="129"/>
      <c r="BF503" s="129"/>
      <c r="BG503" s="129"/>
      <c r="BH503" s="129"/>
      <c r="BI503" s="129"/>
      <c r="BJ503" s="129"/>
      <c r="BK503" s="129"/>
      <c r="BL503" s="129"/>
      <c r="BM503" s="129"/>
    </row>
    <row r="504" spans="1:65" s="48" customFormat="1" ht="18.75">
      <c r="A504" s="29"/>
      <c r="B504" s="29"/>
      <c r="C504" s="29"/>
      <c r="D504" s="29"/>
      <c r="E504" s="29"/>
      <c r="F504" s="29"/>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33"/>
      <c r="AD504" s="129"/>
      <c r="AE504" s="129"/>
      <c r="AF504" s="129"/>
      <c r="AG504" s="129"/>
      <c r="AH504" s="129"/>
      <c r="AI504" s="129"/>
      <c r="AJ504" s="129"/>
      <c r="AK504" s="129"/>
      <c r="AL504" s="129"/>
      <c r="AM504" s="129"/>
      <c r="AN504" s="129"/>
      <c r="AO504" s="129"/>
      <c r="AP504" s="129"/>
      <c r="AQ504" s="129"/>
      <c r="AR504" s="129"/>
      <c r="AS504" s="129"/>
      <c r="AT504" s="129"/>
      <c r="AU504" s="129"/>
      <c r="AV504" s="129"/>
      <c r="AW504" s="129"/>
      <c r="AX504" s="129"/>
      <c r="AY504" s="129"/>
      <c r="AZ504" s="129"/>
      <c r="BA504" s="129"/>
      <c r="BB504" s="129"/>
      <c r="BC504" s="129"/>
      <c r="BD504" s="129"/>
      <c r="BE504" s="129"/>
      <c r="BF504" s="129"/>
      <c r="BG504" s="129"/>
      <c r="BH504" s="129"/>
      <c r="BI504" s="129"/>
      <c r="BJ504" s="129"/>
      <c r="BK504" s="129"/>
      <c r="BL504" s="129"/>
      <c r="BM504" s="129"/>
    </row>
    <row r="505" spans="1:65" s="48" customFormat="1" ht="18.75">
      <c r="A505" s="29"/>
      <c r="B505" s="29"/>
      <c r="C505" s="29"/>
      <c r="D505" s="29"/>
      <c r="E505" s="29"/>
      <c r="F505" s="29"/>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33"/>
      <c r="AD505" s="129"/>
      <c r="AE505" s="129"/>
      <c r="AF505" s="129"/>
      <c r="AG505" s="129"/>
      <c r="AH505" s="129"/>
      <c r="AI505" s="129"/>
      <c r="AJ505" s="129"/>
      <c r="AK505" s="129"/>
      <c r="AL505" s="129"/>
      <c r="AM505" s="129"/>
      <c r="AN505" s="129"/>
      <c r="AO505" s="129"/>
      <c r="AP505" s="129"/>
      <c r="AQ505" s="129"/>
      <c r="AR505" s="129"/>
      <c r="AS505" s="129"/>
      <c r="AT505" s="129"/>
      <c r="AU505" s="129"/>
      <c r="AV505" s="129"/>
      <c r="AW505" s="129"/>
      <c r="AX505" s="129"/>
      <c r="AY505" s="129"/>
      <c r="AZ505" s="129"/>
      <c r="BA505" s="129"/>
      <c r="BB505" s="129"/>
      <c r="BC505" s="129"/>
      <c r="BD505" s="129"/>
      <c r="BE505" s="129"/>
      <c r="BF505" s="129"/>
      <c r="BG505" s="129"/>
      <c r="BH505" s="129"/>
      <c r="BI505" s="129"/>
      <c r="BJ505" s="129"/>
      <c r="BK505" s="129"/>
      <c r="BL505" s="129"/>
      <c r="BM505" s="129"/>
    </row>
    <row r="506" spans="1:65" s="48" customFormat="1" ht="18.75">
      <c r="A506" s="29"/>
      <c r="B506" s="29"/>
      <c r="C506" s="29"/>
      <c r="D506" s="29"/>
      <c r="E506" s="29"/>
      <c r="F506" s="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33"/>
      <c r="AD506" s="129"/>
      <c r="AE506" s="129"/>
      <c r="AF506" s="129"/>
      <c r="AG506" s="129"/>
      <c r="AH506" s="129"/>
      <c r="AI506" s="129"/>
      <c r="AJ506" s="129"/>
      <c r="AK506" s="129"/>
      <c r="AL506" s="129"/>
      <c r="AM506" s="129"/>
      <c r="AN506" s="129"/>
      <c r="AO506" s="129"/>
      <c r="AP506" s="129"/>
      <c r="AQ506" s="129"/>
      <c r="AR506" s="129"/>
      <c r="AS506" s="129"/>
      <c r="AT506" s="129"/>
      <c r="AU506" s="129"/>
      <c r="AV506" s="129"/>
      <c r="AW506" s="129"/>
      <c r="AX506" s="129"/>
      <c r="AY506" s="129"/>
      <c r="AZ506" s="129"/>
      <c r="BA506" s="129"/>
      <c r="BB506" s="129"/>
      <c r="BC506" s="129"/>
      <c r="BD506" s="129"/>
      <c r="BE506" s="129"/>
      <c r="BF506" s="129"/>
      <c r="BG506" s="129"/>
      <c r="BH506" s="129"/>
      <c r="BI506" s="129"/>
      <c r="BJ506" s="129"/>
      <c r="BK506" s="129"/>
      <c r="BL506" s="129"/>
      <c r="BM506" s="129"/>
    </row>
    <row r="507" spans="1:65" s="48" customFormat="1" ht="18.75">
      <c r="A507" s="29"/>
      <c r="B507" s="29"/>
      <c r="C507" s="29"/>
      <c r="D507" s="29"/>
      <c r="E507" s="29"/>
      <c r="F507" s="29"/>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33"/>
      <c r="AD507" s="129"/>
      <c r="AE507" s="129"/>
      <c r="AF507" s="129"/>
      <c r="AG507" s="129"/>
      <c r="AH507" s="129"/>
      <c r="AI507" s="129"/>
      <c r="AJ507" s="129"/>
      <c r="AK507" s="129"/>
      <c r="AL507" s="129"/>
      <c r="AM507" s="129"/>
      <c r="AN507" s="129"/>
      <c r="AO507" s="129"/>
      <c r="AP507" s="129"/>
      <c r="AQ507" s="129"/>
      <c r="AR507" s="129"/>
      <c r="AS507" s="129"/>
      <c r="AT507" s="129"/>
      <c r="AU507" s="129"/>
      <c r="AV507" s="129"/>
      <c r="AW507" s="129"/>
      <c r="AX507" s="129"/>
      <c r="AY507" s="129"/>
      <c r="AZ507" s="129"/>
      <c r="BA507" s="129"/>
      <c r="BB507" s="129"/>
      <c r="BC507" s="129"/>
      <c r="BD507" s="129"/>
      <c r="BE507" s="129"/>
      <c r="BF507" s="129"/>
      <c r="BG507" s="129"/>
      <c r="BH507" s="129"/>
      <c r="BI507" s="129"/>
      <c r="BJ507" s="129"/>
      <c r="BK507" s="129"/>
      <c r="BL507" s="129"/>
      <c r="BM507" s="129"/>
    </row>
    <row r="508" spans="1:65" s="48" customFormat="1" ht="18.75">
      <c r="A508" s="29"/>
      <c r="B508" s="29"/>
      <c r="C508" s="29"/>
      <c r="D508" s="29"/>
      <c r="E508" s="29"/>
      <c r="F508" s="29"/>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33"/>
      <c r="AD508" s="129"/>
      <c r="AE508" s="129"/>
      <c r="AF508" s="129"/>
      <c r="AG508" s="129"/>
      <c r="AH508" s="129"/>
      <c r="AI508" s="129"/>
      <c r="AJ508" s="129"/>
      <c r="AK508" s="129"/>
      <c r="AL508" s="129"/>
      <c r="AM508" s="129"/>
      <c r="AN508" s="129"/>
      <c r="AO508" s="129"/>
      <c r="AP508" s="129"/>
      <c r="AQ508" s="129"/>
      <c r="AR508" s="129"/>
      <c r="AS508" s="129"/>
      <c r="AT508" s="129"/>
      <c r="AU508" s="129"/>
      <c r="AV508" s="129"/>
      <c r="AW508" s="129"/>
      <c r="AX508" s="129"/>
      <c r="AY508" s="129"/>
      <c r="AZ508" s="129"/>
      <c r="BA508" s="129"/>
      <c r="BB508" s="129"/>
      <c r="BC508" s="129"/>
      <c r="BD508" s="129"/>
      <c r="BE508" s="129"/>
      <c r="BF508" s="129"/>
      <c r="BG508" s="129"/>
      <c r="BH508" s="129"/>
      <c r="BI508" s="129"/>
      <c r="BJ508" s="129"/>
      <c r="BK508" s="129"/>
      <c r="BL508" s="129"/>
      <c r="BM508" s="129"/>
    </row>
    <row r="509" spans="1:65" s="48" customFormat="1" ht="18.75">
      <c r="A509" s="29"/>
      <c r="B509" s="29"/>
      <c r="C509" s="29"/>
      <c r="D509" s="29"/>
      <c r="E509" s="29"/>
      <c r="F509" s="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33"/>
      <c r="AD509" s="129"/>
      <c r="AE509" s="129"/>
      <c r="AF509" s="129"/>
      <c r="AG509" s="129"/>
      <c r="AH509" s="129"/>
      <c r="AI509" s="129"/>
      <c r="AJ509" s="129"/>
      <c r="AK509" s="129"/>
      <c r="AL509" s="129"/>
      <c r="AM509" s="129"/>
      <c r="AN509" s="129"/>
      <c r="AO509" s="129"/>
      <c r="AP509" s="129"/>
      <c r="AQ509" s="129"/>
      <c r="AR509" s="129"/>
      <c r="AS509" s="129"/>
      <c r="AT509" s="129"/>
      <c r="AU509" s="129"/>
      <c r="AV509" s="129"/>
      <c r="AW509" s="129"/>
      <c r="AX509" s="129"/>
      <c r="AY509" s="129"/>
      <c r="AZ509" s="129"/>
      <c r="BA509" s="129"/>
      <c r="BB509" s="129"/>
      <c r="BC509" s="129"/>
      <c r="BD509" s="129"/>
      <c r="BE509" s="129"/>
      <c r="BF509" s="129"/>
      <c r="BG509" s="129"/>
      <c r="BH509" s="129"/>
      <c r="BI509" s="129"/>
      <c r="BJ509" s="129"/>
      <c r="BK509" s="129"/>
      <c r="BL509" s="129"/>
      <c r="BM509" s="129"/>
    </row>
    <row r="510" spans="1:65" s="48" customFormat="1" ht="18.75">
      <c r="A510" s="29"/>
      <c r="B510" s="29"/>
      <c r="C510" s="29"/>
      <c r="D510" s="29"/>
      <c r="E510" s="29"/>
      <c r="F510" s="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33"/>
      <c r="AD510" s="129"/>
      <c r="AE510" s="129"/>
      <c r="AF510" s="129"/>
      <c r="AG510" s="129"/>
      <c r="AH510" s="129"/>
      <c r="AI510" s="129"/>
      <c r="AJ510" s="129"/>
      <c r="AK510" s="129"/>
      <c r="AL510" s="129"/>
      <c r="AM510" s="129"/>
      <c r="AN510" s="129"/>
      <c r="AO510" s="129"/>
      <c r="AP510" s="129"/>
      <c r="AQ510" s="129"/>
      <c r="AR510" s="129"/>
      <c r="AS510" s="129"/>
      <c r="AT510" s="129"/>
      <c r="AU510" s="129"/>
      <c r="AV510" s="129"/>
      <c r="AW510" s="129"/>
      <c r="AX510" s="129"/>
      <c r="AY510" s="129"/>
      <c r="AZ510" s="129"/>
      <c r="BA510" s="129"/>
      <c r="BB510" s="129"/>
      <c r="BC510" s="129"/>
      <c r="BD510" s="129"/>
      <c r="BE510" s="129"/>
      <c r="BF510" s="129"/>
      <c r="BG510" s="129"/>
      <c r="BH510" s="129"/>
      <c r="BI510" s="129"/>
      <c r="BJ510" s="129"/>
      <c r="BK510" s="129"/>
      <c r="BL510" s="129"/>
      <c r="BM510" s="129"/>
    </row>
    <row r="511" spans="1:65" s="48" customFormat="1" ht="18.75">
      <c r="A511" s="29"/>
      <c r="B511" s="29"/>
      <c r="C511" s="29"/>
      <c r="D511" s="29"/>
      <c r="E511" s="29"/>
      <c r="F511" s="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33"/>
      <c r="AD511" s="129"/>
      <c r="AE511" s="129"/>
      <c r="AF511" s="129"/>
      <c r="AG511" s="129"/>
      <c r="AH511" s="129"/>
      <c r="AI511" s="129"/>
      <c r="AJ511" s="129"/>
      <c r="AK511" s="129"/>
      <c r="AL511" s="129"/>
      <c r="AM511" s="129"/>
      <c r="AN511" s="129"/>
      <c r="AO511" s="129"/>
      <c r="AP511" s="129"/>
      <c r="AQ511" s="129"/>
      <c r="AR511" s="129"/>
      <c r="AS511" s="129"/>
      <c r="AT511" s="129"/>
      <c r="AU511" s="129"/>
      <c r="AV511" s="129"/>
      <c r="AW511" s="129"/>
      <c r="AX511" s="129"/>
      <c r="AY511" s="129"/>
      <c r="AZ511" s="129"/>
      <c r="BA511" s="129"/>
      <c r="BB511" s="129"/>
      <c r="BC511" s="129"/>
      <c r="BD511" s="129"/>
      <c r="BE511" s="129"/>
      <c r="BF511" s="129"/>
      <c r="BG511" s="129"/>
      <c r="BH511" s="129"/>
      <c r="BI511" s="129"/>
      <c r="BJ511" s="129"/>
      <c r="BK511" s="129"/>
      <c r="BL511" s="129"/>
      <c r="BM511" s="129"/>
    </row>
    <row r="512" spans="1:65" s="48" customFormat="1" ht="18.75">
      <c r="A512" s="29"/>
      <c r="B512" s="29"/>
      <c r="C512" s="29"/>
      <c r="D512" s="29"/>
      <c r="E512" s="29"/>
      <c r="F512" s="29"/>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33"/>
      <c r="AD512" s="129"/>
      <c r="AE512" s="129"/>
      <c r="AF512" s="129"/>
      <c r="AG512" s="129"/>
      <c r="AH512" s="129"/>
      <c r="AI512" s="129"/>
      <c r="AJ512" s="129"/>
      <c r="AK512" s="129"/>
      <c r="AL512" s="129"/>
      <c r="AM512" s="129"/>
      <c r="AN512" s="129"/>
      <c r="AO512" s="129"/>
      <c r="AP512" s="129"/>
      <c r="AQ512" s="129"/>
      <c r="AR512" s="129"/>
      <c r="AS512" s="129"/>
      <c r="AT512" s="129"/>
      <c r="AU512" s="129"/>
      <c r="AV512" s="129"/>
      <c r="AW512" s="129"/>
      <c r="AX512" s="129"/>
      <c r="AY512" s="129"/>
      <c r="AZ512" s="129"/>
      <c r="BA512" s="129"/>
      <c r="BB512" s="129"/>
      <c r="BC512" s="129"/>
      <c r="BD512" s="129"/>
      <c r="BE512" s="129"/>
      <c r="BF512" s="129"/>
      <c r="BG512" s="129"/>
      <c r="BH512" s="129"/>
      <c r="BI512" s="129"/>
      <c r="BJ512" s="129"/>
      <c r="BK512" s="129"/>
      <c r="BL512" s="129"/>
      <c r="BM512" s="129"/>
    </row>
    <row r="513" spans="1:65" s="48" customFormat="1" ht="18.75">
      <c r="A513" s="29"/>
      <c r="B513" s="29"/>
      <c r="C513" s="29"/>
      <c r="D513" s="29"/>
      <c r="E513" s="29"/>
      <c r="F513" s="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33"/>
      <c r="AD513" s="129"/>
      <c r="AE513" s="129"/>
      <c r="AF513" s="129"/>
      <c r="AG513" s="129"/>
      <c r="AH513" s="129"/>
      <c r="AI513" s="129"/>
      <c r="AJ513" s="129"/>
      <c r="AK513" s="129"/>
      <c r="AL513" s="129"/>
      <c r="AM513" s="129"/>
      <c r="AN513" s="129"/>
      <c r="AO513" s="129"/>
      <c r="AP513" s="129"/>
      <c r="AQ513" s="129"/>
      <c r="AR513" s="129"/>
      <c r="AS513" s="129"/>
      <c r="AT513" s="129"/>
      <c r="AU513" s="129"/>
      <c r="AV513" s="129"/>
      <c r="AW513" s="129"/>
      <c r="AX513" s="129"/>
      <c r="AY513" s="129"/>
      <c r="AZ513" s="129"/>
      <c r="BA513" s="129"/>
      <c r="BB513" s="129"/>
      <c r="BC513" s="129"/>
      <c r="BD513" s="129"/>
      <c r="BE513" s="129"/>
      <c r="BF513" s="129"/>
      <c r="BG513" s="129"/>
      <c r="BH513" s="129"/>
      <c r="BI513" s="129"/>
      <c r="BJ513" s="129"/>
      <c r="BK513" s="129"/>
      <c r="BL513" s="129"/>
      <c r="BM513" s="129"/>
    </row>
    <row r="514" spans="1:65" s="48" customFormat="1" ht="18.75">
      <c r="A514" s="29"/>
      <c r="B514" s="29"/>
      <c r="C514" s="29"/>
      <c r="D514" s="29"/>
      <c r="E514" s="29"/>
      <c r="F514" s="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33"/>
      <c r="AD514" s="129"/>
      <c r="AE514" s="129"/>
      <c r="AF514" s="129"/>
      <c r="AG514" s="129"/>
      <c r="AH514" s="129"/>
      <c r="AI514" s="129"/>
      <c r="AJ514" s="129"/>
      <c r="AK514" s="129"/>
      <c r="AL514" s="129"/>
      <c r="AM514" s="129"/>
      <c r="AN514" s="129"/>
      <c r="AO514" s="129"/>
      <c r="AP514" s="129"/>
      <c r="AQ514" s="129"/>
      <c r="AR514" s="129"/>
      <c r="AS514" s="129"/>
      <c r="AT514" s="129"/>
      <c r="AU514" s="129"/>
      <c r="AV514" s="129"/>
      <c r="AW514" s="129"/>
      <c r="AX514" s="129"/>
      <c r="AY514" s="129"/>
      <c r="AZ514" s="129"/>
      <c r="BA514" s="129"/>
      <c r="BB514" s="129"/>
      <c r="BC514" s="129"/>
      <c r="BD514" s="129"/>
      <c r="BE514" s="129"/>
      <c r="BF514" s="129"/>
      <c r="BG514" s="129"/>
      <c r="BH514" s="129"/>
      <c r="BI514" s="129"/>
      <c r="BJ514" s="129"/>
      <c r="BK514" s="129"/>
      <c r="BL514" s="129"/>
      <c r="BM514" s="129"/>
    </row>
    <row r="515" spans="1:65" s="48" customFormat="1" ht="18.75">
      <c r="A515" s="29"/>
      <c r="B515" s="29"/>
      <c r="C515" s="29"/>
      <c r="D515" s="29"/>
      <c r="E515" s="29"/>
      <c r="F515" s="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33"/>
      <c r="AD515" s="129"/>
      <c r="AE515" s="129"/>
      <c r="AF515" s="129"/>
      <c r="AG515" s="129"/>
      <c r="AH515" s="129"/>
      <c r="AI515" s="129"/>
      <c r="AJ515" s="129"/>
      <c r="AK515" s="129"/>
      <c r="AL515" s="129"/>
      <c r="AM515" s="129"/>
      <c r="AN515" s="129"/>
      <c r="AO515" s="129"/>
      <c r="AP515" s="129"/>
      <c r="AQ515" s="129"/>
      <c r="AR515" s="129"/>
      <c r="AS515" s="129"/>
      <c r="AT515" s="129"/>
      <c r="AU515" s="129"/>
      <c r="AV515" s="129"/>
      <c r="AW515" s="129"/>
      <c r="AX515" s="129"/>
      <c r="AY515" s="129"/>
      <c r="AZ515" s="129"/>
      <c r="BA515" s="129"/>
      <c r="BB515" s="129"/>
      <c r="BC515" s="129"/>
      <c r="BD515" s="129"/>
      <c r="BE515" s="129"/>
      <c r="BF515" s="129"/>
      <c r="BG515" s="129"/>
      <c r="BH515" s="129"/>
      <c r="BI515" s="129"/>
      <c r="BJ515" s="129"/>
      <c r="BK515" s="129"/>
      <c r="BL515" s="129"/>
      <c r="BM515" s="129"/>
    </row>
    <row r="516" spans="1:65" s="48" customFormat="1" ht="18.75">
      <c r="A516" s="29"/>
      <c r="B516" s="29"/>
      <c r="C516" s="29"/>
      <c r="D516" s="29"/>
      <c r="E516" s="29"/>
      <c r="F516" s="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33"/>
      <c r="AD516" s="129"/>
      <c r="AE516" s="129"/>
      <c r="AF516" s="129"/>
      <c r="AG516" s="129"/>
      <c r="AH516" s="129"/>
      <c r="AI516" s="129"/>
      <c r="AJ516" s="129"/>
      <c r="AK516" s="129"/>
      <c r="AL516" s="129"/>
      <c r="AM516" s="129"/>
      <c r="AN516" s="129"/>
      <c r="AO516" s="129"/>
      <c r="AP516" s="129"/>
      <c r="AQ516" s="129"/>
      <c r="AR516" s="129"/>
      <c r="AS516" s="129"/>
      <c r="AT516" s="129"/>
      <c r="AU516" s="129"/>
      <c r="AV516" s="129"/>
      <c r="AW516" s="129"/>
      <c r="AX516" s="129"/>
      <c r="AY516" s="129"/>
      <c r="AZ516" s="129"/>
      <c r="BA516" s="129"/>
      <c r="BB516" s="129"/>
      <c r="BC516" s="129"/>
      <c r="BD516" s="129"/>
      <c r="BE516" s="129"/>
      <c r="BF516" s="129"/>
      <c r="BG516" s="129"/>
      <c r="BH516" s="129"/>
      <c r="BI516" s="129"/>
      <c r="BJ516" s="129"/>
      <c r="BK516" s="129"/>
      <c r="BL516" s="129"/>
      <c r="BM516" s="129"/>
    </row>
    <row r="517" spans="1:65" s="48" customFormat="1" ht="18.75">
      <c r="A517" s="29"/>
      <c r="B517" s="29"/>
      <c r="C517" s="29"/>
      <c r="D517" s="29"/>
      <c r="E517" s="29"/>
      <c r="F517" s="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33"/>
      <c r="AD517" s="129"/>
      <c r="AE517" s="129"/>
      <c r="AF517" s="129"/>
      <c r="AG517" s="129"/>
      <c r="AH517" s="129"/>
      <c r="AI517" s="129"/>
      <c r="AJ517" s="129"/>
      <c r="AK517" s="129"/>
      <c r="AL517" s="129"/>
      <c r="AM517" s="129"/>
      <c r="AN517" s="129"/>
      <c r="AO517" s="129"/>
      <c r="AP517" s="129"/>
      <c r="AQ517" s="129"/>
      <c r="AR517" s="129"/>
      <c r="AS517" s="129"/>
      <c r="AT517" s="129"/>
      <c r="AU517" s="129"/>
      <c r="AV517" s="129"/>
      <c r="AW517" s="129"/>
      <c r="AX517" s="129"/>
      <c r="AY517" s="129"/>
      <c r="AZ517" s="129"/>
      <c r="BA517" s="129"/>
      <c r="BB517" s="129"/>
      <c r="BC517" s="129"/>
      <c r="BD517" s="129"/>
      <c r="BE517" s="129"/>
      <c r="BF517" s="129"/>
      <c r="BG517" s="129"/>
      <c r="BH517" s="129"/>
      <c r="BI517" s="129"/>
      <c r="BJ517" s="129"/>
      <c r="BK517" s="129"/>
      <c r="BL517" s="129"/>
      <c r="BM517" s="129"/>
    </row>
    <row r="518" spans="1:65" s="48" customFormat="1" ht="18.75">
      <c r="A518" s="29"/>
      <c r="B518" s="29"/>
      <c r="C518" s="29"/>
      <c r="D518" s="29"/>
      <c r="E518" s="29"/>
      <c r="F518" s="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33"/>
      <c r="AD518" s="129"/>
      <c r="AE518" s="129"/>
      <c r="AF518" s="129"/>
      <c r="AG518" s="129"/>
      <c r="AH518" s="129"/>
      <c r="AI518" s="129"/>
      <c r="AJ518" s="129"/>
      <c r="AK518" s="129"/>
      <c r="AL518" s="129"/>
      <c r="AM518" s="129"/>
      <c r="AN518" s="129"/>
      <c r="AO518" s="129"/>
      <c r="AP518" s="129"/>
      <c r="AQ518" s="129"/>
      <c r="AR518" s="129"/>
      <c r="AS518" s="129"/>
      <c r="AT518" s="129"/>
      <c r="AU518" s="129"/>
      <c r="AV518" s="129"/>
      <c r="AW518" s="129"/>
      <c r="AX518" s="129"/>
      <c r="AY518" s="129"/>
      <c r="AZ518" s="129"/>
      <c r="BA518" s="129"/>
      <c r="BB518" s="129"/>
      <c r="BC518" s="129"/>
      <c r="BD518" s="129"/>
      <c r="BE518" s="129"/>
      <c r="BF518" s="129"/>
      <c r="BG518" s="129"/>
      <c r="BH518" s="129"/>
      <c r="BI518" s="129"/>
      <c r="BJ518" s="129"/>
      <c r="BK518" s="129"/>
      <c r="BL518" s="129"/>
      <c r="BM518" s="129"/>
    </row>
    <row r="519" spans="1:65" s="48" customFormat="1" ht="18.75">
      <c r="A519" s="29"/>
      <c r="B519" s="29"/>
      <c r="C519" s="29"/>
      <c r="D519" s="29"/>
      <c r="E519" s="29"/>
      <c r="F519" s="29"/>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33"/>
      <c r="AD519" s="129"/>
      <c r="AE519" s="129"/>
      <c r="AF519" s="129"/>
      <c r="AG519" s="129"/>
      <c r="AH519" s="129"/>
      <c r="AI519" s="129"/>
      <c r="AJ519" s="129"/>
      <c r="AK519" s="129"/>
      <c r="AL519" s="129"/>
      <c r="AM519" s="129"/>
      <c r="AN519" s="129"/>
      <c r="AO519" s="129"/>
      <c r="AP519" s="129"/>
      <c r="AQ519" s="129"/>
      <c r="AR519" s="129"/>
      <c r="AS519" s="129"/>
      <c r="AT519" s="129"/>
      <c r="AU519" s="129"/>
      <c r="AV519" s="129"/>
      <c r="AW519" s="129"/>
      <c r="AX519" s="129"/>
      <c r="AY519" s="129"/>
      <c r="AZ519" s="129"/>
      <c r="BA519" s="129"/>
      <c r="BB519" s="129"/>
      <c r="BC519" s="129"/>
      <c r="BD519" s="129"/>
      <c r="BE519" s="129"/>
      <c r="BF519" s="129"/>
      <c r="BG519" s="129"/>
      <c r="BH519" s="129"/>
      <c r="BI519" s="129"/>
      <c r="BJ519" s="129"/>
      <c r="BK519" s="129"/>
      <c r="BL519" s="129"/>
      <c r="BM519" s="129"/>
    </row>
    <row r="520" spans="1:65" s="48" customFormat="1" ht="18.75">
      <c r="A520" s="29"/>
      <c r="B520" s="29"/>
      <c r="C520" s="29"/>
      <c r="D520" s="29"/>
      <c r="E520" s="29"/>
      <c r="F520" s="29"/>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33"/>
      <c r="AD520" s="129"/>
      <c r="AE520" s="129"/>
      <c r="AF520" s="129"/>
      <c r="AG520" s="129"/>
      <c r="AH520" s="129"/>
      <c r="AI520" s="129"/>
      <c r="AJ520" s="129"/>
      <c r="AK520" s="129"/>
      <c r="AL520" s="129"/>
      <c r="AM520" s="129"/>
      <c r="AN520" s="129"/>
      <c r="AO520" s="129"/>
      <c r="AP520" s="129"/>
      <c r="AQ520" s="129"/>
      <c r="AR520" s="129"/>
      <c r="AS520" s="129"/>
      <c r="AT520" s="129"/>
      <c r="AU520" s="129"/>
      <c r="AV520" s="129"/>
      <c r="AW520" s="129"/>
      <c r="AX520" s="129"/>
      <c r="AY520" s="129"/>
      <c r="AZ520" s="129"/>
      <c r="BA520" s="129"/>
      <c r="BB520" s="129"/>
      <c r="BC520" s="129"/>
      <c r="BD520" s="129"/>
      <c r="BE520" s="129"/>
      <c r="BF520" s="129"/>
      <c r="BG520" s="129"/>
      <c r="BH520" s="129"/>
      <c r="BI520" s="129"/>
      <c r="BJ520" s="129"/>
      <c r="BK520" s="129"/>
      <c r="BL520" s="129"/>
      <c r="BM520" s="129"/>
    </row>
    <row r="521" spans="1:65" s="48" customFormat="1" ht="18.75">
      <c r="A521" s="29"/>
      <c r="B521" s="29"/>
      <c r="C521" s="29"/>
      <c r="D521" s="29"/>
      <c r="E521" s="29"/>
      <c r="F521" s="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33"/>
      <c r="AD521" s="129"/>
      <c r="AE521" s="129"/>
      <c r="AF521" s="129"/>
      <c r="AG521" s="129"/>
      <c r="AH521" s="129"/>
      <c r="AI521" s="129"/>
      <c r="AJ521" s="129"/>
      <c r="AK521" s="129"/>
      <c r="AL521" s="129"/>
      <c r="AM521" s="129"/>
      <c r="AN521" s="129"/>
      <c r="AO521" s="129"/>
      <c r="AP521" s="129"/>
      <c r="AQ521" s="129"/>
      <c r="AR521" s="129"/>
      <c r="AS521" s="129"/>
      <c r="AT521" s="129"/>
      <c r="AU521" s="129"/>
      <c r="AV521" s="129"/>
      <c r="AW521" s="129"/>
      <c r="AX521" s="129"/>
      <c r="AY521" s="129"/>
      <c r="AZ521" s="129"/>
      <c r="BA521" s="129"/>
      <c r="BB521" s="129"/>
      <c r="BC521" s="129"/>
      <c r="BD521" s="129"/>
      <c r="BE521" s="129"/>
      <c r="BF521" s="129"/>
      <c r="BG521" s="129"/>
      <c r="BH521" s="129"/>
      <c r="BI521" s="129"/>
      <c r="BJ521" s="129"/>
      <c r="BK521" s="129"/>
      <c r="BL521" s="129"/>
      <c r="BM521" s="129"/>
    </row>
    <row r="522" spans="1:65" s="48" customFormat="1" ht="18.75">
      <c r="A522" s="29"/>
      <c r="B522" s="29"/>
      <c r="C522" s="29"/>
      <c r="D522" s="29"/>
      <c r="E522" s="29"/>
      <c r="F522" s="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33"/>
      <c r="AD522" s="129"/>
      <c r="AE522" s="129"/>
      <c r="AF522" s="129"/>
      <c r="AG522" s="129"/>
      <c r="AH522" s="129"/>
      <c r="AI522" s="129"/>
      <c r="AJ522" s="129"/>
      <c r="AK522" s="129"/>
      <c r="AL522" s="129"/>
      <c r="AM522" s="129"/>
      <c r="AN522" s="129"/>
      <c r="AO522" s="129"/>
      <c r="AP522" s="129"/>
      <c r="AQ522" s="129"/>
      <c r="AR522" s="129"/>
      <c r="AS522" s="129"/>
      <c r="AT522" s="129"/>
      <c r="AU522" s="129"/>
      <c r="AV522" s="129"/>
      <c r="AW522" s="129"/>
      <c r="AX522" s="129"/>
      <c r="AY522" s="129"/>
      <c r="AZ522" s="129"/>
      <c r="BA522" s="129"/>
      <c r="BB522" s="129"/>
      <c r="BC522" s="129"/>
      <c r="BD522" s="129"/>
      <c r="BE522" s="129"/>
      <c r="BF522" s="129"/>
      <c r="BG522" s="129"/>
      <c r="BH522" s="129"/>
      <c r="BI522" s="129"/>
      <c r="BJ522" s="129"/>
      <c r="BK522" s="129"/>
      <c r="BL522" s="129"/>
      <c r="BM522" s="129"/>
    </row>
    <row r="523" spans="1:65" s="48" customFormat="1" ht="18.75">
      <c r="A523" s="29"/>
      <c r="B523" s="29"/>
      <c r="C523" s="29"/>
      <c r="D523" s="29"/>
      <c r="E523" s="29"/>
      <c r="F523" s="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33"/>
      <c r="AD523" s="129"/>
      <c r="AE523" s="129"/>
      <c r="AF523" s="129"/>
      <c r="AG523" s="129"/>
      <c r="AH523" s="129"/>
      <c r="AI523" s="129"/>
      <c r="AJ523" s="129"/>
      <c r="AK523" s="129"/>
      <c r="AL523" s="129"/>
      <c r="AM523" s="129"/>
      <c r="AN523" s="129"/>
      <c r="AO523" s="129"/>
      <c r="AP523" s="129"/>
      <c r="AQ523" s="129"/>
      <c r="AR523" s="129"/>
      <c r="AS523" s="129"/>
      <c r="AT523" s="129"/>
      <c r="AU523" s="129"/>
      <c r="AV523" s="129"/>
      <c r="AW523" s="129"/>
      <c r="AX523" s="129"/>
      <c r="AY523" s="129"/>
      <c r="AZ523" s="129"/>
      <c r="BA523" s="129"/>
      <c r="BB523" s="129"/>
      <c r="BC523" s="129"/>
      <c r="BD523" s="129"/>
      <c r="BE523" s="129"/>
      <c r="BF523" s="129"/>
      <c r="BG523" s="129"/>
      <c r="BH523" s="129"/>
      <c r="BI523" s="129"/>
      <c r="BJ523" s="129"/>
      <c r="BK523" s="129"/>
      <c r="BL523" s="129"/>
      <c r="BM523" s="129"/>
    </row>
    <row r="524" spans="1:65" s="48" customFormat="1" ht="18.75">
      <c r="A524" s="29"/>
      <c r="B524" s="29"/>
      <c r="C524" s="29"/>
      <c r="D524" s="29"/>
      <c r="E524" s="29"/>
      <c r="F524" s="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33"/>
      <c r="AD524" s="129"/>
      <c r="AE524" s="129"/>
      <c r="AF524" s="129"/>
      <c r="AG524" s="129"/>
      <c r="AH524" s="129"/>
      <c r="AI524" s="129"/>
      <c r="AJ524" s="129"/>
      <c r="AK524" s="129"/>
      <c r="AL524" s="129"/>
      <c r="AM524" s="129"/>
      <c r="AN524" s="129"/>
      <c r="AO524" s="129"/>
      <c r="AP524" s="129"/>
      <c r="AQ524" s="129"/>
      <c r="AR524" s="129"/>
      <c r="AS524" s="129"/>
      <c r="AT524" s="129"/>
      <c r="AU524" s="129"/>
      <c r="AV524" s="129"/>
      <c r="AW524" s="129"/>
      <c r="AX524" s="129"/>
      <c r="AY524" s="129"/>
      <c r="AZ524" s="129"/>
      <c r="BA524" s="129"/>
      <c r="BB524" s="129"/>
      <c r="BC524" s="129"/>
      <c r="BD524" s="129"/>
      <c r="BE524" s="129"/>
      <c r="BF524" s="129"/>
      <c r="BG524" s="129"/>
      <c r="BH524" s="129"/>
      <c r="BI524" s="129"/>
      <c r="BJ524" s="129"/>
      <c r="BK524" s="129"/>
      <c r="BL524" s="129"/>
      <c r="BM524" s="129"/>
    </row>
    <row r="525" spans="1:65" s="48" customFormat="1" ht="18.75">
      <c r="A525" s="29"/>
      <c r="B525" s="29"/>
      <c r="C525" s="29"/>
      <c r="D525" s="29"/>
      <c r="E525" s="29"/>
      <c r="F525" s="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33"/>
      <c r="AD525" s="129"/>
      <c r="AE525" s="129"/>
      <c r="AF525" s="129"/>
      <c r="AG525" s="129"/>
      <c r="AH525" s="129"/>
      <c r="AI525" s="129"/>
      <c r="AJ525" s="129"/>
      <c r="AK525" s="129"/>
      <c r="AL525" s="129"/>
      <c r="AM525" s="129"/>
      <c r="AN525" s="129"/>
      <c r="AO525" s="129"/>
      <c r="AP525" s="129"/>
      <c r="AQ525" s="129"/>
      <c r="AR525" s="129"/>
      <c r="AS525" s="129"/>
      <c r="AT525" s="129"/>
      <c r="AU525" s="129"/>
      <c r="AV525" s="129"/>
      <c r="AW525" s="129"/>
      <c r="AX525" s="129"/>
      <c r="AY525" s="129"/>
      <c r="AZ525" s="129"/>
      <c r="BA525" s="129"/>
      <c r="BB525" s="129"/>
      <c r="BC525" s="129"/>
      <c r="BD525" s="129"/>
      <c r="BE525" s="129"/>
      <c r="BF525" s="129"/>
      <c r="BG525" s="129"/>
      <c r="BH525" s="129"/>
      <c r="BI525" s="129"/>
      <c r="BJ525" s="129"/>
      <c r="BK525" s="129"/>
      <c r="BL525" s="129"/>
      <c r="BM525" s="129"/>
    </row>
    <row r="526" spans="1:65" s="48" customFormat="1" ht="18.75">
      <c r="A526" s="29"/>
      <c r="B526" s="29"/>
      <c r="C526" s="29"/>
      <c r="D526" s="29"/>
      <c r="E526" s="29"/>
      <c r="F526" s="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33"/>
      <c r="AD526" s="129"/>
      <c r="AE526" s="129"/>
      <c r="AF526" s="129"/>
      <c r="AG526" s="129"/>
      <c r="AH526" s="129"/>
      <c r="AI526" s="129"/>
      <c r="AJ526" s="129"/>
      <c r="AK526" s="129"/>
      <c r="AL526" s="129"/>
      <c r="AM526" s="129"/>
      <c r="AN526" s="129"/>
      <c r="AO526" s="129"/>
      <c r="AP526" s="129"/>
      <c r="AQ526" s="129"/>
      <c r="AR526" s="129"/>
      <c r="AS526" s="129"/>
      <c r="AT526" s="129"/>
      <c r="AU526" s="129"/>
      <c r="AV526" s="129"/>
      <c r="AW526" s="129"/>
      <c r="AX526" s="129"/>
      <c r="AY526" s="129"/>
      <c r="AZ526" s="129"/>
      <c r="BA526" s="129"/>
      <c r="BB526" s="129"/>
      <c r="BC526" s="129"/>
      <c r="BD526" s="129"/>
      <c r="BE526" s="129"/>
      <c r="BF526" s="129"/>
      <c r="BG526" s="129"/>
      <c r="BH526" s="129"/>
      <c r="BI526" s="129"/>
      <c r="BJ526" s="129"/>
      <c r="BK526" s="129"/>
      <c r="BL526" s="129"/>
      <c r="BM526" s="129"/>
    </row>
    <row r="527" spans="1:65" s="48" customFormat="1" ht="18.75">
      <c r="A527" s="29"/>
      <c r="B527" s="29"/>
      <c r="C527" s="29"/>
      <c r="D527" s="29"/>
      <c r="E527" s="29"/>
      <c r="F527" s="29"/>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33"/>
      <c r="AD527" s="129"/>
      <c r="AE527" s="129"/>
      <c r="AF527" s="129"/>
      <c r="AG527" s="129"/>
      <c r="AH527" s="129"/>
      <c r="AI527" s="129"/>
      <c r="AJ527" s="129"/>
      <c r="AK527" s="129"/>
      <c r="AL527" s="129"/>
      <c r="AM527" s="129"/>
      <c r="AN527" s="129"/>
      <c r="AO527" s="129"/>
      <c r="AP527" s="129"/>
      <c r="AQ527" s="129"/>
      <c r="AR527" s="129"/>
      <c r="AS527" s="129"/>
      <c r="AT527" s="129"/>
      <c r="AU527" s="129"/>
      <c r="AV527" s="129"/>
      <c r="AW527" s="129"/>
      <c r="AX527" s="129"/>
      <c r="AY527" s="129"/>
      <c r="AZ527" s="129"/>
      <c r="BA527" s="129"/>
      <c r="BB527" s="129"/>
      <c r="BC527" s="129"/>
      <c r="BD527" s="129"/>
      <c r="BE527" s="129"/>
      <c r="BF527" s="129"/>
      <c r="BG527" s="129"/>
      <c r="BH527" s="129"/>
      <c r="BI527" s="129"/>
      <c r="BJ527" s="129"/>
      <c r="BK527" s="129"/>
      <c r="BL527" s="129"/>
      <c r="BM527" s="129"/>
    </row>
    <row r="528" spans="1:65" s="48" customFormat="1" ht="18.75">
      <c r="A528" s="29"/>
      <c r="B528" s="29"/>
      <c r="C528" s="29"/>
      <c r="D528" s="29"/>
      <c r="E528" s="29"/>
      <c r="F528" s="29"/>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33"/>
      <c r="AD528" s="129"/>
      <c r="AE528" s="129"/>
      <c r="AF528" s="129"/>
      <c r="AG528" s="129"/>
      <c r="AH528" s="129"/>
      <c r="AI528" s="129"/>
      <c r="AJ528" s="129"/>
      <c r="AK528" s="129"/>
      <c r="AL528" s="129"/>
      <c r="AM528" s="129"/>
      <c r="AN528" s="129"/>
      <c r="AO528" s="129"/>
      <c r="AP528" s="129"/>
      <c r="AQ528" s="129"/>
      <c r="AR528" s="129"/>
      <c r="AS528" s="129"/>
      <c r="AT528" s="129"/>
      <c r="AU528" s="129"/>
      <c r="AV528" s="129"/>
      <c r="AW528" s="129"/>
      <c r="AX528" s="129"/>
      <c r="AY528" s="129"/>
      <c r="AZ528" s="129"/>
      <c r="BA528" s="129"/>
      <c r="BB528" s="129"/>
      <c r="BC528" s="129"/>
      <c r="BD528" s="129"/>
      <c r="BE528" s="129"/>
      <c r="BF528" s="129"/>
      <c r="BG528" s="129"/>
      <c r="BH528" s="129"/>
      <c r="BI528" s="129"/>
      <c r="BJ528" s="129"/>
      <c r="BK528" s="129"/>
      <c r="BL528" s="129"/>
      <c r="BM528" s="129"/>
    </row>
    <row r="529" spans="1:65" s="48" customFormat="1" ht="18.75">
      <c r="A529" s="29"/>
      <c r="B529" s="29"/>
      <c r="C529" s="29"/>
      <c r="D529" s="29"/>
      <c r="E529" s="29"/>
      <c r="F529" s="29"/>
      <c r="G529" s="129"/>
      <c r="H529" s="129"/>
      <c r="I529" s="129"/>
      <c r="J529" s="129"/>
      <c r="K529" s="129"/>
      <c r="L529" s="129"/>
      <c r="M529" s="129"/>
      <c r="N529" s="129"/>
      <c r="O529" s="129"/>
      <c r="P529" s="129"/>
      <c r="Q529" s="129"/>
      <c r="R529" s="129"/>
      <c r="S529" s="129"/>
      <c r="T529" s="129"/>
      <c r="U529" s="129"/>
      <c r="V529" s="129"/>
      <c r="W529" s="129"/>
      <c r="X529" s="129"/>
      <c r="Y529" s="129"/>
      <c r="Z529" s="129"/>
      <c r="AA529" s="129"/>
      <c r="AB529" s="129"/>
      <c r="AC529" s="133"/>
      <c r="AD529" s="129"/>
      <c r="AE529" s="129"/>
      <c r="AF529" s="129"/>
      <c r="AG529" s="129"/>
      <c r="AH529" s="129"/>
      <c r="AI529" s="129"/>
      <c r="AJ529" s="129"/>
      <c r="AK529" s="129"/>
      <c r="AL529" s="129"/>
      <c r="AM529" s="129"/>
      <c r="AN529" s="129"/>
      <c r="AO529" s="129"/>
      <c r="AP529" s="129"/>
      <c r="AQ529" s="129"/>
      <c r="AR529" s="129"/>
      <c r="AS529" s="129"/>
      <c r="AT529" s="129"/>
      <c r="AU529" s="129"/>
      <c r="AV529" s="129"/>
      <c r="AW529" s="129"/>
      <c r="AX529" s="129"/>
      <c r="AY529" s="129"/>
      <c r="AZ529" s="129"/>
      <c r="BA529" s="129"/>
      <c r="BB529" s="129"/>
      <c r="BC529" s="129"/>
      <c r="BD529" s="129"/>
      <c r="BE529" s="129"/>
      <c r="BF529" s="129"/>
      <c r="BG529" s="129"/>
      <c r="BH529" s="129"/>
      <c r="BI529" s="129"/>
      <c r="BJ529" s="129"/>
      <c r="BK529" s="129"/>
      <c r="BL529" s="129"/>
      <c r="BM529" s="129"/>
    </row>
    <row r="530" spans="1:65" s="48" customFormat="1" ht="18.75">
      <c r="A530" s="29"/>
      <c r="B530" s="29"/>
      <c r="C530" s="29"/>
      <c r="D530" s="29"/>
      <c r="E530" s="29"/>
      <c r="F530" s="29"/>
      <c r="G530" s="129"/>
      <c r="H530" s="129"/>
      <c r="I530" s="129"/>
      <c r="J530" s="129"/>
      <c r="K530" s="129"/>
      <c r="L530" s="129"/>
      <c r="M530" s="129"/>
      <c r="N530" s="129"/>
      <c r="O530" s="129"/>
      <c r="P530" s="129"/>
      <c r="Q530" s="129"/>
      <c r="R530" s="129"/>
      <c r="S530" s="129"/>
      <c r="T530" s="129"/>
      <c r="U530" s="129"/>
      <c r="V530" s="129"/>
      <c r="W530" s="129"/>
      <c r="X530" s="129"/>
      <c r="Y530" s="129"/>
      <c r="Z530" s="129"/>
      <c r="AA530" s="129"/>
      <c r="AB530" s="129"/>
      <c r="AC530" s="133"/>
      <c r="AD530" s="129"/>
      <c r="AE530" s="129"/>
      <c r="AF530" s="129"/>
      <c r="AG530" s="129"/>
      <c r="AH530" s="129"/>
      <c r="AI530" s="129"/>
      <c r="AJ530" s="129"/>
      <c r="AK530" s="129"/>
      <c r="AL530" s="129"/>
      <c r="AM530" s="129"/>
      <c r="AN530" s="129"/>
      <c r="AO530" s="129"/>
      <c r="AP530" s="129"/>
      <c r="AQ530" s="129"/>
      <c r="AR530" s="129"/>
      <c r="AS530" s="129"/>
      <c r="AT530" s="129"/>
      <c r="AU530" s="129"/>
      <c r="AV530" s="129"/>
      <c r="AW530" s="129"/>
      <c r="AX530" s="129"/>
      <c r="AY530" s="129"/>
      <c r="AZ530" s="129"/>
      <c r="BA530" s="129"/>
      <c r="BB530" s="129"/>
      <c r="BC530" s="129"/>
      <c r="BD530" s="129"/>
      <c r="BE530" s="129"/>
      <c r="BF530" s="129"/>
      <c r="BG530" s="129"/>
      <c r="BH530" s="129"/>
      <c r="BI530" s="129"/>
      <c r="BJ530" s="129"/>
      <c r="BK530" s="129"/>
      <c r="BL530" s="129"/>
      <c r="BM530" s="129"/>
    </row>
    <row r="531" spans="1:65" s="48" customFormat="1" ht="18.75">
      <c r="A531" s="29"/>
      <c r="B531" s="29"/>
      <c r="C531" s="29"/>
      <c r="D531" s="29"/>
      <c r="E531" s="29"/>
      <c r="F531" s="29"/>
      <c r="G531" s="129"/>
      <c r="H531" s="129"/>
      <c r="I531" s="129"/>
      <c r="J531" s="129"/>
      <c r="K531" s="129"/>
      <c r="L531" s="129"/>
      <c r="M531" s="129"/>
      <c r="N531" s="129"/>
      <c r="O531" s="129"/>
      <c r="P531" s="129"/>
      <c r="Q531" s="129"/>
      <c r="R531" s="129"/>
      <c r="S531" s="129"/>
      <c r="T531" s="129"/>
      <c r="U531" s="129"/>
      <c r="V531" s="129"/>
      <c r="W531" s="129"/>
      <c r="X531" s="129"/>
      <c r="Y531" s="129"/>
      <c r="Z531" s="129"/>
      <c r="AA531" s="129"/>
      <c r="AB531" s="129"/>
      <c r="AC531" s="133"/>
      <c r="AD531" s="129"/>
      <c r="AE531" s="129"/>
      <c r="AF531" s="129"/>
      <c r="AG531" s="129"/>
      <c r="AH531" s="129"/>
      <c r="AI531" s="129"/>
      <c r="AJ531" s="129"/>
      <c r="AK531" s="129"/>
      <c r="AL531" s="129"/>
      <c r="AM531" s="129"/>
      <c r="AN531" s="129"/>
      <c r="AO531" s="129"/>
      <c r="AP531" s="129"/>
      <c r="AQ531" s="129"/>
      <c r="AR531" s="129"/>
      <c r="AS531" s="129"/>
      <c r="AT531" s="129"/>
      <c r="AU531" s="129"/>
      <c r="AV531" s="129"/>
      <c r="AW531" s="129"/>
      <c r="AX531" s="129"/>
      <c r="AY531" s="129"/>
      <c r="AZ531" s="129"/>
      <c r="BA531" s="129"/>
      <c r="BB531" s="129"/>
      <c r="BC531" s="129"/>
      <c r="BD531" s="129"/>
      <c r="BE531" s="129"/>
      <c r="BF531" s="129"/>
      <c r="BG531" s="129"/>
      <c r="BH531" s="129"/>
      <c r="BI531" s="129"/>
      <c r="BJ531" s="129"/>
      <c r="BK531" s="129"/>
      <c r="BL531" s="129"/>
      <c r="BM531" s="129"/>
    </row>
    <row r="532" spans="1:65" s="48" customFormat="1" ht="18.75">
      <c r="A532" s="29"/>
      <c r="B532" s="29"/>
      <c r="C532" s="29"/>
      <c r="D532" s="29"/>
      <c r="E532" s="29"/>
      <c r="F532" s="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33"/>
      <c r="AD532" s="129"/>
      <c r="AE532" s="129"/>
      <c r="AF532" s="129"/>
      <c r="AG532" s="129"/>
      <c r="AH532" s="129"/>
      <c r="AI532" s="129"/>
      <c r="AJ532" s="129"/>
      <c r="AK532" s="129"/>
      <c r="AL532" s="129"/>
      <c r="AM532" s="129"/>
      <c r="AN532" s="129"/>
      <c r="AO532" s="129"/>
      <c r="AP532" s="129"/>
      <c r="AQ532" s="129"/>
      <c r="AR532" s="129"/>
      <c r="AS532" s="129"/>
      <c r="AT532" s="129"/>
      <c r="AU532" s="129"/>
      <c r="AV532" s="129"/>
      <c r="AW532" s="129"/>
      <c r="AX532" s="129"/>
      <c r="AY532" s="129"/>
      <c r="AZ532" s="129"/>
      <c r="BA532" s="129"/>
      <c r="BB532" s="129"/>
      <c r="BC532" s="129"/>
      <c r="BD532" s="129"/>
      <c r="BE532" s="129"/>
      <c r="BF532" s="129"/>
      <c r="BG532" s="129"/>
      <c r="BH532" s="129"/>
      <c r="BI532" s="129"/>
      <c r="BJ532" s="129"/>
      <c r="BK532" s="129"/>
      <c r="BL532" s="129"/>
      <c r="BM532" s="129"/>
    </row>
    <row r="533" spans="1:65" s="48" customFormat="1" ht="18.75">
      <c r="A533" s="29"/>
      <c r="B533" s="29"/>
      <c r="C533" s="29"/>
      <c r="D533" s="29"/>
      <c r="E533" s="29"/>
      <c r="F533" s="29"/>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33"/>
      <c r="AD533" s="129"/>
      <c r="AE533" s="129"/>
      <c r="AF533" s="129"/>
      <c r="AG533" s="129"/>
      <c r="AH533" s="129"/>
      <c r="AI533" s="129"/>
      <c r="AJ533" s="129"/>
      <c r="AK533" s="129"/>
      <c r="AL533" s="129"/>
      <c r="AM533" s="129"/>
      <c r="AN533" s="129"/>
      <c r="AO533" s="129"/>
      <c r="AP533" s="129"/>
      <c r="AQ533" s="129"/>
      <c r="AR533" s="129"/>
      <c r="AS533" s="129"/>
      <c r="AT533" s="129"/>
      <c r="AU533" s="129"/>
      <c r="AV533" s="129"/>
      <c r="AW533" s="129"/>
      <c r="AX533" s="129"/>
      <c r="AY533" s="129"/>
      <c r="AZ533" s="129"/>
      <c r="BA533" s="129"/>
      <c r="BB533" s="129"/>
      <c r="BC533" s="129"/>
      <c r="BD533" s="129"/>
      <c r="BE533" s="129"/>
      <c r="BF533" s="129"/>
      <c r="BG533" s="129"/>
      <c r="BH533" s="129"/>
      <c r="BI533" s="129"/>
      <c r="BJ533" s="129"/>
      <c r="BK533" s="129"/>
      <c r="BL533" s="129"/>
      <c r="BM533" s="129"/>
    </row>
    <row r="534" spans="1:65" s="48" customFormat="1" ht="18.75">
      <c r="A534" s="29"/>
      <c r="B534" s="29"/>
      <c r="C534" s="29"/>
      <c r="D534" s="29"/>
      <c r="E534" s="29"/>
      <c r="F534" s="29"/>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33"/>
      <c r="AD534" s="129"/>
      <c r="AE534" s="129"/>
      <c r="AF534" s="129"/>
      <c r="AG534" s="129"/>
      <c r="AH534" s="129"/>
      <c r="AI534" s="129"/>
      <c r="AJ534" s="129"/>
      <c r="AK534" s="129"/>
      <c r="AL534" s="129"/>
      <c r="AM534" s="129"/>
      <c r="AN534" s="129"/>
      <c r="AO534" s="129"/>
      <c r="AP534" s="129"/>
      <c r="AQ534" s="129"/>
      <c r="AR534" s="129"/>
      <c r="AS534" s="129"/>
      <c r="AT534" s="129"/>
      <c r="AU534" s="129"/>
      <c r="AV534" s="129"/>
      <c r="AW534" s="129"/>
      <c r="AX534" s="129"/>
      <c r="AY534" s="129"/>
      <c r="AZ534" s="129"/>
      <c r="BA534" s="129"/>
      <c r="BB534" s="129"/>
      <c r="BC534" s="129"/>
      <c r="BD534" s="129"/>
      <c r="BE534" s="129"/>
      <c r="BF534" s="129"/>
      <c r="BG534" s="129"/>
      <c r="BH534" s="129"/>
      <c r="BI534" s="129"/>
      <c r="BJ534" s="129"/>
      <c r="BK534" s="129"/>
      <c r="BL534" s="129"/>
      <c r="BM534" s="129"/>
    </row>
    <row r="535" spans="1:65" s="48" customFormat="1" ht="18.75">
      <c r="A535" s="29"/>
      <c r="B535" s="29"/>
      <c r="C535" s="29"/>
      <c r="D535" s="29"/>
      <c r="E535" s="29"/>
      <c r="F535" s="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33"/>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29"/>
      <c r="AY535" s="129"/>
      <c r="AZ535" s="129"/>
      <c r="BA535" s="129"/>
      <c r="BB535" s="129"/>
      <c r="BC535" s="129"/>
      <c r="BD535" s="129"/>
      <c r="BE535" s="129"/>
      <c r="BF535" s="129"/>
      <c r="BG535" s="129"/>
      <c r="BH535" s="129"/>
      <c r="BI535" s="129"/>
      <c r="BJ535" s="129"/>
      <c r="BK535" s="129"/>
      <c r="BL535" s="129"/>
      <c r="BM535" s="129"/>
    </row>
    <row r="536" spans="1:65" s="48" customFormat="1" ht="18.75">
      <c r="A536" s="29"/>
      <c r="B536" s="29"/>
      <c r="C536" s="29"/>
      <c r="D536" s="29"/>
      <c r="E536" s="29"/>
      <c r="F536" s="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33"/>
      <c r="AD536" s="129"/>
      <c r="AE536" s="129"/>
      <c r="AF536" s="129"/>
      <c r="AG536" s="129"/>
      <c r="AH536" s="129"/>
      <c r="AI536" s="129"/>
      <c r="AJ536" s="129"/>
      <c r="AK536" s="129"/>
      <c r="AL536" s="129"/>
      <c r="AM536" s="129"/>
      <c r="AN536" s="129"/>
      <c r="AO536" s="129"/>
      <c r="AP536" s="129"/>
      <c r="AQ536" s="129"/>
      <c r="AR536" s="129"/>
      <c r="AS536" s="129"/>
      <c r="AT536" s="129"/>
      <c r="AU536" s="129"/>
      <c r="AV536" s="129"/>
      <c r="AW536" s="129"/>
      <c r="AX536" s="129"/>
      <c r="AY536" s="129"/>
      <c r="AZ536" s="129"/>
      <c r="BA536" s="129"/>
      <c r="BB536" s="129"/>
      <c r="BC536" s="129"/>
      <c r="BD536" s="129"/>
      <c r="BE536" s="129"/>
      <c r="BF536" s="129"/>
      <c r="BG536" s="129"/>
      <c r="BH536" s="129"/>
      <c r="BI536" s="129"/>
      <c r="BJ536" s="129"/>
      <c r="BK536" s="129"/>
      <c r="BL536" s="129"/>
      <c r="BM536" s="129"/>
    </row>
    <row r="537" spans="1:65" s="48" customFormat="1" ht="18.75">
      <c r="A537" s="29"/>
      <c r="B537" s="29"/>
      <c r="C537" s="29"/>
      <c r="D537" s="29"/>
      <c r="E537" s="29"/>
      <c r="F537" s="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33"/>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29"/>
      <c r="AY537" s="129"/>
      <c r="AZ537" s="129"/>
      <c r="BA537" s="129"/>
      <c r="BB537" s="129"/>
      <c r="BC537" s="129"/>
      <c r="BD537" s="129"/>
      <c r="BE537" s="129"/>
      <c r="BF537" s="129"/>
      <c r="BG537" s="129"/>
      <c r="BH537" s="129"/>
      <c r="BI537" s="129"/>
      <c r="BJ537" s="129"/>
      <c r="BK537" s="129"/>
      <c r="BL537" s="129"/>
      <c r="BM537" s="129"/>
    </row>
    <row r="538" spans="1:65" s="48" customFormat="1" ht="18.75">
      <c r="A538" s="29"/>
      <c r="B538" s="29"/>
      <c r="C538" s="29"/>
      <c r="D538" s="29"/>
      <c r="E538" s="29"/>
      <c r="F538" s="29"/>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33"/>
      <c r="AD538" s="129"/>
      <c r="AE538" s="129"/>
      <c r="AF538" s="129"/>
      <c r="AG538" s="129"/>
      <c r="AH538" s="129"/>
      <c r="AI538" s="129"/>
      <c r="AJ538" s="129"/>
      <c r="AK538" s="129"/>
      <c r="AL538" s="129"/>
      <c r="AM538" s="129"/>
      <c r="AN538" s="129"/>
      <c r="AO538" s="129"/>
      <c r="AP538" s="129"/>
      <c r="AQ538" s="129"/>
      <c r="AR538" s="129"/>
      <c r="AS538" s="129"/>
      <c r="AT538" s="129"/>
      <c r="AU538" s="129"/>
      <c r="AV538" s="129"/>
      <c r="AW538" s="129"/>
      <c r="AX538" s="129"/>
      <c r="AY538" s="129"/>
      <c r="AZ538" s="129"/>
      <c r="BA538" s="129"/>
      <c r="BB538" s="129"/>
      <c r="BC538" s="129"/>
      <c r="BD538" s="129"/>
      <c r="BE538" s="129"/>
      <c r="BF538" s="129"/>
      <c r="BG538" s="129"/>
      <c r="BH538" s="129"/>
      <c r="BI538" s="129"/>
      <c r="BJ538" s="129"/>
      <c r="BK538" s="129"/>
      <c r="BL538" s="129"/>
      <c r="BM538" s="129"/>
    </row>
    <row r="539" spans="1:65" s="48" customFormat="1" ht="18.75">
      <c r="A539" s="29"/>
      <c r="B539" s="29"/>
      <c r="C539" s="29"/>
      <c r="D539" s="29"/>
      <c r="E539" s="29"/>
      <c r="F539" s="29"/>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33"/>
      <c r="AD539" s="129"/>
      <c r="AE539" s="129"/>
      <c r="AF539" s="129"/>
      <c r="AG539" s="129"/>
      <c r="AH539" s="129"/>
      <c r="AI539" s="129"/>
      <c r="AJ539" s="129"/>
      <c r="AK539" s="129"/>
      <c r="AL539" s="129"/>
      <c r="AM539" s="129"/>
      <c r="AN539" s="129"/>
      <c r="AO539" s="129"/>
      <c r="AP539" s="129"/>
      <c r="AQ539" s="129"/>
      <c r="AR539" s="129"/>
      <c r="AS539" s="129"/>
      <c r="AT539" s="129"/>
      <c r="AU539" s="129"/>
      <c r="AV539" s="129"/>
      <c r="AW539" s="129"/>
      <c r="AX539" s="129"/>
      <c r="AY539" s="129"/>
      <c r="AZ539" s="129"/>
      <c r="BA539" s="129"/>
      <c r="BB539" s="129"/>
      <c r="BC539" s="129"/>
      <c r="BD539" s="129"/>
      <c r="BE539" s="129"/>
      <c r="BF539" s="129"/>
      <c r="BG539" s="129"/>
      <c r="BH539" s="129"/>
      <c r="BI539" s="129"/>
      <c r="BJ539" s="129"/>
      <c r="BK539" s="129"/>
      <c r="BL539" s="129"/>
      <c r="BM539" s="129"/>
    </row>
    <row r="540" spans="1:65" s="48" customFormat="1" ht="18.75">
      <c r="A540" s="29"/>
      <c r="B540" s="29"/>
      <c r="C540" s="29"/>
      <c r="D540" s="29"/>
      <c r="E540" s="29"/>
      <c r="F540" s="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33"/>
      <c r="AD540" s="129"/>
      <c r="AE540" s="129"/>
      <c r="AF540" s="129"/>
      <c r="AG540" s="129"/>
      <c r="AH540" s="129"/>
      <c r="AI540" s="129"/>
      <c r="AJ540" s="129"/>
      <c r="AK540" s="129"/>
      <c r="AL540" s="129"/>
      <c r="AM540" s="129"/>
      <c r="AN540" s="129"/>
      <c r="AO540" s="129"/>
      <c r="AP540" s="129"/>
      <c r="AQ540" s="129"/>
      <c r="AR540" s="129"/>
      <c r="AS540" s="129"/>
      <c r="AT540" s="129"/>
      <c r="AU540" s="129"/>
      <c r="AV540" s="129"/>
      <c r="AW540" s="129"/>
      <c r="AX540" s="129"/>
      <c r="AY540" s="129"/>
      <c r="AZ540" s="129"/>
      <c r="BA540" s="129"/>
      <c r="BB540" s="129"/>
      <c r="BC540" s="129"/>
      <c r="BD540" s="129"/>
      <c r="BE540" s="129"/>
      <c r="BF540" s="129"/>
      <c r="BG540" s="129"/>
      <c r="BH540" s="129"/>
      <c r="BI540" s="129"/>
      <c r="BJ540" s="129"/>
      <c r="BK540" s="129"/>
      <c r="BL540" s="129"/>
      <c r="BM540" s="129"/>
    </row>
    <row r="541" spans="1:65" s="48" customFormat="1" ht="18.75">
      <c r="A541" s="29"/>
      <c r="B541" s="29"/>
      <c r="C541" s="29"/>
      <c r="D541" s="29"/>
      <c r="E541" s="29"/>
      <c r="F541" s="29"/>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33"/>
      <c r="AD541" s="129"/>
      <c r="AE541" s="129"/>
      <c r="AF541" s="129"/>
      <c r="AG541" s="129"/>
      <c r="AH541" s="129"/>
      <c r="AI541" s="129"/>
      <c r="AJ541" s="129"/>
      <c r="AK541" s="129"/>
      <c r="AL541" s="129"/>
      <c r="AM541" s="129"/>
      <c r="AN541" s="129"/>
      <c r="AO541" s="129"/>
      <c r="AP541" s="129"/>
      <c r="AQ541" s="129"/>
      <c r="AR541" s="129"/>
      <c r="AS541" s="129"/>
      <c r="AT541" s="129"/>
      <c r="AU541" s="129"/>
      <c r="AV541" s="129"/>
      <c r="AW541" s="129"/>
      <c r="AX541" s="129"/>
      <c r="AY541" s="129"/>
      <c r="AZ541" s="129"/>
      <c r="BA541" s="129"/>
      <c r="BB541" s="129"/>
      <c r="BC541" s="129"/>
      <c r="BD541" s="129"/>
      <c r="BE541" s="129"/>
      <c r="BF541" s="129"/>
      <c r="BG541" s="129"/>
      <c r="BH541" s="129"/>
      <c r="BI541" s="129"/>
      <c r="BJ541" s="129"/>
      <c r="BK541" s="129"/>
      <c r="BL541" s="129"/>
      <c r="BM541" s="129"/>
    </row>
    <row r="542" spans="1:65" s="48" customFormat="1" ht="18.75">
      <c r="A542" s="29"/>
      <c r="B542" s="29"/>
      <c r="C542" s="29"/>
      <c r="D542" s="29"/>
      <c r="E542" s="29"/>
      <c r="F542" s="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33"/>
      <c r="AD542" s="129"/>
      <c r="AE542" s="129"/>
      <c r="AF542" s="129"/>
      <c r="AG542" s="129"/>
      <c r="AH542" s="129"/>
      <c r="AI542" s="129"/>
      <c r="AJ542" s="129"/>
      <c r="AK542" s="129"/>
      <c r="AL542" s="129"/>
      <c r="AM542" s="129"/>
      <c r="AN542" s="129"/>
      <c r="AO542" s="129"/>
      <c r="AP542" s="129"/>
      <c r="AQ542" s="129"/>
      <c r="AR542" s="129"/>
      <c r="AS542" s="129"/>
      <c r="AT542" s="129"/>
      <c r="AU542" s="129"/>
      <c r="AV542" s="129"/>
      <c r="AW542" s="129"/>
      <c r="AX542" s="129"/>
      <c r="AY542" s="129"/>
      <c r="AZ542" s="129"/>
      <c r="BA542" s="129"/>
      <c r="BB542" s="129"/>
      <c r="BC542" s="129"/>
      <c r="BD542" s="129"/>
      <c r="BE542" s="129"/>
      <c r="BF542" s="129"/>
      <c r="BG542" s="129"/>
      <c r="BH542" s="129"/>
      <c r="BI542" s="129"/>
      <c r="BJ542" s="129"/>
      <c r="BK542" s="129"/>
      <c r="BL542" s="129"/>
      <c r="BM542" s="129"/>
    </row>
    <row r="543" spans="1:65" s="48" customFormat="1" ht="18.75">
      <c r="A543" s="29"/>
      <c r="B543" s="29"/>
      <c r="C543" s="29"/>
      <c r="D543" s="29"/>
      <c r="E543" s="29"/>
      <c r="F543" s="29"/>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33"/>
      <c r="AD543" s="129"/>
      <c r="AE543" s="129"/>
      <c r="AF543" s="129"/>
      <c r="AG543" s="129"/>
      <c r="AH543" s="129"/>
      <c r="AI543" s="129"/>
      <c r="AJ543" s="129"/>
      <c r="AK543" s="129"/>
      <c r="AL543" s="129"/>
      <c r="AM543" s="129"/>
      <c r="AN543" s="129"/>
      <c r="AO543" s="129"/>
      <c r="AP543" s="129"/>
      <c r="AQ543" s="129"/>
      <c r="AR543" s="129"/>
      <c r="AS543" s="129"/>
      <c r="AT543" s="129"/>
      <c r="AU543" s="129"/>
      <c r="AV543" s="129"/>
      <c r="AW543" s="129"/>
      <c r="AX543" s="129"/>
      <c r="AY543" s="129"/>
      <c r="AZ543" s="129"/>
      <c r="BA543" s="129"/>
      <c r="BB543" s="129"/>
      <c r="BC543" s="129"/>
      <c r="BD543" s="129"/>
      <c r="BE543" s="129"/>
      <c r="BF543" s="129"/>
      <c r="BG543" s="129"/>
      <c r="BH543" s="129"/>
      <c r="BI543" s="129"/>
      <c r="BJ543" s="129"/>
      <c r="BK543" s="129"/>
      <c r="BL543" s="129"/>
      <c r="BM543" s="129"/>
    </row>
    <row r="544" spans="1:65" s="48" customFormat="1" ht="18.75">
      <c r="A544" s="29"/>
      <c r="B544" s="29"/>
      <c r="C544" s="29"/>
      <c r="D544" s="29"/>
      <c r="E544" s="29"/>
      <c r="F544" s="29"/>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33"/>
      <c r="AD544" s="129"/>
      <c r="AE544" s="129"/>
      <c r="AF544" s="129"/>
      <c r="AG544" s="129"/>
      <c r="AH544" s="129"/>
      <c r="AI544" s="129"/>
      <c r="AJ544" s="129"/>
      <c r="AK544" s="129"/>
      <c r="AL544" s="129"/>
      <c r="AM544" s="129"/>
      <c r="AN544" s="129"/>
      <c r="AO544" s="129"/>
      <c r="AP544" s="129"/>
      <c r="AQ544" s="129"/>
      <c r="AR544" s="129"/>
      <c r="AS544" s="129"/>
      <c r="AT544" s="129"/>
      <c r="AU544" s="129"/>
      <c r="AV544" s="129"/>
      <c r="AW544" s="129"/>
      <c r="AX544" s="129"/>
      <c r="AY544" s="129"/>
      <c r="AZ544" s="129"/>
      <c r="BA544" s="129"/>
      <c r="BB544" s="129"/>
      <c r="BC544" s="129"/>
      <c r="BD544" s="129"/>
      <c r="BE544" s="129"/>
      <c r="BF544" s="129"/>
      <c r="BG544" s="129"/>
      <c r="BH544" s="129"/>
      <c r="BI544" s="129"/>
      <c r="BJ544" s="129"/>
      <c r="BK544" s="129"/>
      <c r="BL544" s="129"/>
      <c r="BM544" s="129"/>
    </row>
    <row r="545" spans="1:65" s="48" customFormat="1" ht="18.75">
      <c r="A545" s="29"/>
      <c r="B545" s="29"/>
      <c r="C545" s="29"/>
      <c r="D545" s="29"/>
      <c r="E545" s="29"/>
      <c r="F545" s="29"/>
      <c r="G545" s="129"/>
      <c r="H545" s="129"/>
      <c r="I545" s="129"/>
      <c r="J545" s="129"/>
      <c r="K545" s="129"/>
      <c r="L545" s="129"/>
      <c r="M545" s="129"/>
      <c r="N545" s="129"/>
      <c r="O545" s="129"/>
      <c r="P545" s="129"/>
      <c r="Q545" s="129"/>
      <c r="R545" s="129"/>
      <c r="S545" s="129"/>
      <c r="T545" s="129"/>
      <c r="U545" s="129"/>
      <c r="V545" s="129"/>
      <c r="W545" s="129"/>
      <c r="X545" s="129"/>
      <c r="Y545" s="129"/>
      <c r="Z545" s="129"/>
      <c r="AA545" s="129"/>
      <c r="AB545" s="129"/>
      <c r="AC545" s="133"/>
      <c r="AD545" s="129"/>
      <c r="AE545" s="129"/>
      <c r="AF545" s="129"/>
      <c r="AG545" s="129"/>
      <c r="AH545" s="129"/>
      <c r="AI545" s="129"/>
      <c r="AJ545" s="129"/>
      <c r="AK545" s="129"/>
      <c r="AL545" s="129"/>
      <c r="AM545" s="129"/>
      <c r="AN545" s="129"/>
      <c r="AO545" s="129"/>
      <c r="AP545" s="129"/>
      <c r="AQ545" s="129"/>
      <c r="AR545" s="129"/>
      <c r="AS545" s="129"/>
      <c r="AT545" s="129"/>
      <c r="AU545" s="129"/>
      <c r="AV545" s="129"/>
      <c r="AW545" s="129"/>
      <c r="AX545" s="129"/>
      <c r="AY545" s="129"/>
      <c r="AZ545" s="129"/>
      <c r="BA545" s="129"/>
      <c r="BB545" s="129"/>
      <c r="BC545" s="129"/>
      <c r="BD545" s="129"/>
      <c r="BE545" s="129"/>
      <c r="BF545" s="129"/>
      <c r="BG545" s="129"/>
      <c r="BH545" s="129"/>
      <c r="BI545" s="129"/>
      <c r="BJ545" s="129"/>
      <c r="BK545" s="129"/>
      <c r="BL545" s="129"/>
      <c r="BM545" s="129"/>
    </row>
    <row r="546" spans="1:65" s="48" customFormat="1" ht="18.75">
      <c r="A546" s="29"/>
      <c r="B546" s="29"/>
      <c r="C546" s="29"/>
      <c r="D546" s="29"/>
      <c r="E546" s="29"/>
      <c r="F546" s="29"/>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33"/>
      <c r="AD546" s="129"/>
      <c r="AE546" s="129"/>
      <c r="AF546" s="129"/>
      <c r="AG546" s="129"/>
      <c r="AH546" s="129"/>
      <c r="AI546" s="129"/>
      <c r="AJ546" s="129"/>
      <c r="AK546" s="129"/>
      <c r="AL546" s="129"/>
      <c r="AM546" s="129"/>
      <c r="AN546" s="129"/>
      <c r="AO546" s="129"/>
      <c r="AP546" s="129"/>
      <c r="AQ546" s="129"/>
      <c r="AR546" s="129"/>
      <c r="AS546" s="129"/>
      <c r="AT546" s="129"/>
      <c r="AU546" s="129"/>
      <c r="AV546" s="129"/>
      <c r="AW546" s="129"/>
      <c r="AX546" s="129"/>
      <c r="AY546" s="129"/>
      <c r="AZ546" s="129"/>
      <c r="BA546" s="129"/>
      <c r="BB546" s="129"/>
      <c r="BC546" s="129"/>
      <c r="BD546" s="129"/>
      <c r="BE546" s="129"/>
      <c r="BF546" s="129"/>
      <c r="BG546" s="129"/>
      <c r="BH546" s="129"/>
      <c r="BI546" s="129"/>
      <c r="BJ546" s="129"/>
      <c r="BK546" s="129"/>
      <c r="BL546" s="129"/>
      <c r="BM546" s="129"/>
    </row>
    <row r="547" spans="1:65" s="48" customFormat="1" ht="18.75">
      <c r="A547" s="29"/>
      <c r="B547" s="29"/>
      <c r="C547" s="29"/>
      <c r="D547" s="29"/>
      <c r="E547" s="29"/>
      <c r="F547" s="29"/>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33"/>
      <c r="AD547" s="129"/>
      <c r="AE547" s="129"/>
      <c r="AF547" s="129"/>
      <c r="AG547" s="129"/>
      <c r="AH547" s="129"/>
      <c r="AI547" s="129"/>
      <c r="AJ547" s="129"/>
      <c r="AK547" s="129"/>
      <c r="AL547" s="129"/>
      <c r="AM547" s="129"/>
      <c r="AN547" s="129"/>
      <c r="AO547" s="129"/>
      <c r="AP547" s="129"/>
      <c r="AQ547" s="129"/>
      <c r="AR547" s="129"/>
      <c r="AS547" s="129"/>
      <c r="AT547" s="129"/>
      <c r="AU547" s="129"/>
      <c r="AV547" s="129"/>
      <c r="AW547" s="129"/>
      <c r="AX547" s="129"/>
      <c r="AY547" s="129"/>
      <c r="AZ547" s="129"/>
      <c r="BA547" s="129"/>
      <c r="BB547" s="129"/>
      <c r="BC547" s="129"/>
      <c r="BD547" s="129"/>
      <c r="BE547" s="129"/>
      <c r="BF547" s="129"/>
      <c r="BG547" s="129"/>
      <c r="BH547" s="129"/>
      <c r="BI547" s="129"/>
      <c r="BJ547" s="129"/>
      <c r="BK547" s="129"/>
      <c r="BL547" s="129"/>
      <c r="BM547" s="129"/>
    </row>
    <row r="548" spans="1:65" s="48" customFormat="1" ht="18.75">
      <c r="A548" s="29"/>
      <c r="B548" s="29"/>
      <c r="C548" s="29"/>
      <c r="D548" s="29"/>
      <c r="E548" s="29"/>
      <c r="F548" s="29"/>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33"/>
      <c r="AD548" s="129"/>
      <c r="AE548" s="129"/>
      <c r="AF548" s="129"/>
      <c r="AG548" s="129"/>
      <c r="AH548" s="129"/>
      <c r="AI548" s="129"/>
      <c r="AJ548" s="129"/>
      <c r="AK548" s="129"/>
      <c r="AL548" s="129"/>
      <c r="AM548" s="129"/>
      <c r="AN548" s="129"/>
      <c r="AO548" s="129"/>
      <c r="AP548" s="129"/>
      <c r="AQ548" s="129"/>
      <c r="AR548" s="129"/>
      <c r="AS548" s="129"/>
      <c r="AT548" s="129"/>
      <c r="AU548" s="129"/>
      <c r="AV548" s="129"/>
      <c r="AW548" s="129"/>
      <c r="AX548" s="129"/>
      <c r="AY548" s="129"/>
      <c r="AZ548" s="129"/>
      <c r="BA548" s="129"/>
      <c r="BB548" s="129"/>
      <c r="BC548" s="129"/>
      <c r="BD548" s="129"/>
      <c r="BE548" s="129"/>
      <c r="BF548" s="129"/>
      <c r="BG548" s="129"/>
      <c r="BH548" s="129"/>
      <c r="BI548" s="129"/>
      <c r="BJ548" s="129"/>
      <c r="BK548" s="129"/>
      <c r="BL548" s="129"/>
      <c r="BM548" s="129"/>
    </row>
    <row r="549" spans="1:65" s="48" customFormat="1" ht="18.75">
      <c r="A549" s="29"/>
      <c r="B549" s="29"/>
      <c r="C549" s="29"/>
      <c r="D549" s="29"/>
      <c r="E549" s="29"/>
      <c r="F549" s="29"/>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33"/>
      <c r="AD549" s="129"/>
      <c r="AE549" s="129"/>
      <c r="AF549" s="129"/>
      <c r="AG549" s="129"/>
      <c r="AH549" s="129"/>
      <c r="AI549" s="129"/>
      <c r="AJ549" s="129"/>
      <c r="AK549" s="129"/>
      <c r="AL549" s="129"/>
      <c r="AM549" s="129"/>
      <c r="AN549" s="129"/>
      <c r="AO549" s="129"/>
      <c r="AP549" s="129"/>
      <c r="AQ549" s="129"/>
      <c r="AR549" s="129"/>
      <c r="AS549" s="129"/>
      <c r="AT549" s="129"/>
      <c r="AU549" s="129"/>
      <c r="AV549" s="129"/>
      <c r="AW549" s="129"/>
      <c r="AX549" s="129"/>
      <c r="AY549" s="129"/>
      <c r="AZ549" s="129"/>
      <c r="BA549" s="129"/>
      <c r="BB549" s="129"/>
      <c r="BC549" s="129"/>
      <c r="BD549" s="129"/>
      <c r="BE549" s="129"/>
      <c r="BF549" s="129"/>
      <c r="BG549" s="129"/>
      <c r="BH549" s="129"/>
      <c r="BI549" s="129"/>
      <c r="BJ549" s="129"/>
      <c r="BK549" s="129"/>
      <c r="BL549" s="129"/>
      <c r="BM549" s="129"/>
    </row>
    <row r="550" spans="1:65" s="48" customFormat="1" ht="18.75">
      <c r="A550" s="29"/>
      <c r="B550" s="29"/>
      <c r="C550" s="29"/>
      <c r="D550" s="29"/>
      <c r="E550" s="29"/>
      <c r="F550" s="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33"/>
      <c r="AD550" s="129"/>
      <c r="AE550" s="129"/>
      <c r="AF550" s="129"/>
      <c r="AG550" s="129"/>
      <c r="AH550" s="129"/>
      <c r="AI550" s="129"/>
      <c r="AJ550" s="129"/>
      <c r="AK550" s="129"/>
      <c r="AL550" s="129"/>
      <c r="AM550" s="129"/>
      <c r="AN550" s="129"/>
      <c r="AO550" s="129"/>
      <c r="AP550" s="129"/>
      <c r="AQ550" s="129"/>
      <c r="AR550" s="129"/>
      <c r="AS550" s="129"/>
      <c r="AT550" s="129"/>
      <c r="AU550" s="129"/>
      <c r="AV550" s="129"/>
      <c r="AW550" s="129"/>
      <c r="AX550" s="129"/>
      <c r="AY550" s="129"/>
      <c r="AZ550" s="129"/>
      <c r="BA550" s="129"/>
      <c r="BB550" s="129"/>
      <c r="BC550" s="129"/>
      <c r="BD550" s="129"/>
      <c r="BE550" s="129"/>
      <c r="BF550" s="129"/>
      <c r="BG550" s="129"/>
      <c r="BH550" s="129"/>
      <c r="BI550" s="129"/>
      <c r="BJ550" s="129"/>
      <c r="BK550" s="129"/>
      <c r="BL550" s="129"/>
      <c r="BM550" s="129"/>
    </row>
    <row r="551" spans="1:65" s="48" customFormat="1" ht="18.75">
      <c r="A551" s="29"/>
      <c r="B551" s="29"/>
      <c r="C551" s="29"/>
      <c r="D551" s="29"/>
      <c r="E551" s="29"/>
      <c r="F551" s="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33"/>
      <c r="AD551" s="129"/>
      <c r="AE551" s="129"/>
      <c r="AF551" s="129"/>
      <c r="AG551" s="129"/>
      <c r="AH551" s="129"/>
      <c r="AI551" s="129"/>
      <c r="AJ551" s="129"/>
      <c r="AK551" s="129"/>
      <c r="AL551" s="129"/>
      <c r="AM551" s="129"/>
      <c r="AN551" s="129"/>
      <c r="AO551" s="129"/>
      <c r="AP551" s="129"/>
      <c r="AQ551" s="129"/>
      <c r="AR551" s="129"/>
      <c r="AS551" s="129"/>
      <c r="AT551" s="129"/>
      <c r="AU551" s="129"/>
      <c r="AV551" s="129"/>
      <c r="AW551" s="129"/>
      <c r="AX551" s="129"/>
      <c r="AY551" s="129"/>
      <c r="AZ551" s="129"/>
      <c r="BA551" s="129"/>
      <c r="BB551" s="129"/>
      <c r="BC551" s="129"/>
      <c r="BD551" s="129"/>
      <c r="BE551" s="129"/>
      <c r="BF551" s="129"/>
      <c r="BG551" s="129"/>
      <c r="BH551" s="129"/>
      <c r="BI551" s="129"/>
      <c r="BJ551" s="129"/>
      <c r="BK551" s="129"/>
      <c r="BL551" s="129"/>
      <c r="BM551" s="129"/>
    </row>
    <row r="552" spans="1:65" s="48" customFormat="1" ht="18.75">
      <c r="A552" s="29"/>
      <c r="B552" s="29"/>
      <c r="C552" s="29"/>
      <c r="D552" s="29"/>
      <c r="E552" s="29"/>
      <c r="F552" s="29"/>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33"/>
      <c r="AD552" s="129"/>
      <c r="AE552" s="129"/>
      <c r="AF552" s="129"/>
      <c r="AG552" s="129"/>
      <c r="AH552" s="129"/>
      <c r="AI552" s="129"/>
      <c r="AJ552" s="129"/>
      <c r="AK552" s="129"/>
      <c r="AL552" s="129"/>
      <c r="AM552" s="129"/>
      <c r="AN552" s="129"/>
      <c r="AO552" s="129"/>
      <c r="AP552" s="129"/>
      <c r="AQ552" s="129"/>
      <c r="AR552" s="129"/>
      <c r="AS552" s="129"/>
      <c r="AT552" s="129"/>
      <c r="AU552" s="129"/>
      <c r="AV552" s="129"/>
      <c r="AW552" s="129"/>
      <c r="AX552" s="129"/>
      <c r="AY552" s="129"/>
      <c r="AZ552" s="129"/>
      <c r="BA552" s="129"/>
      <c r="BB552" s="129"/>
      <c r="BC552" s="129"/>
      <c r="BD552" s="129"/>
      <c r="BE552" s="129"/>
      <c r="BF552" s="129"/>
      <c r="BG552" s="129"/>
      <c r="BH552" s="129"/>
      <c r="BI552" s="129"/>
      <c r="BJ552" s="129"/>
      <c r="BK552" s="129"/>
      <c r="BL552" s="129"/>
      <c r="BM552" s="129"/>
    </row>
    <row r="553" spans="1:65" s="48" customFormat="1" ht="18.75">
      <c r="A553" s="29"/>
      <c r="B553" s="29"/>
      <c r="C553" s="29"/>
      <c r="D553" s="29"/>
      <c r="E553" s="29"/>
      <c r="F553" s="29"/>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33"/>
      <c r="AD553" s="129"/>
      <c r="AE553" s="129"/>
      <c r="AF553" s="129"/>
      <c r="AG553" s="129"/>
      <c r="AH553" s="129"/>
      <c r="AI553" s="129"/>
      <c r="AJ553" s="129"/>
      <c r="AK553" s="129"/>
      <c r="AL553" s="129"/>
      <c r="AM553" s="129"/>
      <c r="AN553" s="129"/>
      <c r="AO553" s="129"/>
      <c r="AP553" s="129"/>
      <c r="AQ553" s="129"/>
      <c r="AR553" s="129"/>
      <c r="AS553" s="129"/>
      <c r="AT553" s="129"/>
      <c r="AU553" s="129"/>
      <c r="AV553" s="129"/>
      <c r="AW553" s="129"/>
      <c r="AX553" s="129"/>
      <c r="AY553" s="129"/>
      <c r="AZ553" s="129"/>
      <c r="BA553" s="129"/>
      <c r="BB553" s="129"/>
      <c r="BC553" s="129"/>
      <c r="BD553" s="129"/>
      <c r="BE553" s="129"/>
      <c r="BF553" s="129"/>
      <c r="BG553" s="129"/>
      <c r="BH553" s="129"/>
      <c r="BI553" s="129"/>
      <c r="BJ553" s="129"/>
      <c r="BK553" s="129"/>
      <c r="BL553" s="129"/>
      <c r="BM553" s="129"/>
    </row>
    <row r="554" spans="1:65" s="48" customFormat="1" ht="18.75">
      <c r="A554" s="29"/>
      <c r="B554" s="29"/>
      <c r="C554" s="29"/>
      <c r="D554" s="29"/>
      <c r="E554" s="29"/>
      <c r="F554" s="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33"/>
      <c r="AD554" s="129"/>
      <c r="AE554" s="129"/>
      <c r="AF554" s="129"/>
      <c r="AG554" s="129"/>
      <c r="AH554" s="129"/>
      <c r="AI554" s="129"/>
      <c r="AJ554" s="129"/>
      <c r="AK554" s="129"/>
      <c r="AL554" s="129"/>
      <c r="AM554" s="129"/>
      <c r="AN554" s="129"/>
      <c r="AO554" s="129"/>
      <c r="AP554" s="129"/>
      <c r="AQ554" s="129"/>
      <c r="AR554" s="129"/>
      <c r="AS554" s="129"/>
      <c r="AT554" s="129"/>
      <c r="AU554" s="129"/>
      <c r="AV554" s="129"/>
      <c r="AW554" s="129"/>
      <c r="AX554" s="129"/>
      <c r="AY554" s="129"/>
      <c r="AZ554" s="129"/>
      <c r="BA554" s="129"/>
      <c r="BB554" s="129"/>
      <c r="BC554" s="129"/>
      <c r="BD554" s="129"/>
      <c r="BE554" s="129"/>
      <c r="BF554" s="129"/>
      <c r="BG554" s="129"/>
      <c r="BH554" s="129"/>
      <c r="BI554" s="129"/>
      <c r="BJ554" s="129"/>
      <c r="BK554" s="129"/>
      <c r="BL554" s="129"/>
      <c r="BM554" s="129"/>
    </row>
    <row r="555" spans="1:65" s="48" customFormat="1" ht="18.75">
      <c r="A555" s="29"/>
      <c r="B555" s="29"/>
      <c r="C555" s="29"/>
      <c r="D555" s="29"/>
      <c r="E555" s="29"/>
      <c r="F555" s="29"/>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33"/>
      <c r="AD555" s="129"/>
      <c r="AE555" s="129"/>
      <c r="AF555" s="129"/>
      <c r="AG555" s="129"/>
      <c r="AH555" s="129"/>
      <c r="AI555" s="129"/>
      <c r="AJ555" s="129"/>
      <c r="AK555" s="129"/>
      <c r="AL555" s="129"/>
      <c r="AM555" s="129"/>
      <c r="AN555" s="129"/>
      <c r="AO555" s="129"/>
      <c r="AP555" s="129"/>
      <c r="AQ555" s="129"/>
      <c r="AR555" s="129"/>
      <c r="AS555" s="129"/>
      <c r="AT555" s="129"/>
      <c r="AU555" s="129"/>
      <c r="AV555" s="129"/>
      <c r="AW555" s="129"/>
      <c r="AX555" s="129"/>
      <c r="AY555" s="129"/>
      <c r="AZ555" s="129"/>
      <c r="BA555" s="129"/>
      <c r="BB555" s="129"/>
      <c r="BC555" s="129"/>
      <c r="BD555" s="129"/>
      <c r="BE555" s="129"/>
      <c r="BF555" s="129"/>
      <c r="BG555" s="129"/>
      <c r="BH555" s="129"/>
      <c r="BI555" s="129"/>
      <c r="BJ555" s="129"/>
      <c r="BK555" s="129"/>
      <c r="BL555" s="129"/>
      <c r="BM555" s="129"/>
    </row>
    <row r="556" spans="1:65" s="48" customFormat="1" ht="18.75">
      <c r="A556" s="29"/>
      <c r="B556" s="29"/>
      <c r="C556" s="29"/>
      <c r="D556" s="29"/>
      <c r="E556" s="29"/>
      <c r="F556" s="29"/>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33"/>
      <c r="AD556" s="129"/>
      <c r="AE556" s="129"/>
      <c r="AF556" s="129"/>
      <c r="AG556" s="129"/>
      <c r="AH556" s="129"/>
      <c r="AI556" s="129"/>
      <c r="AJ556" s="129"/>
      <c r="AK556" s="129"/>
      <c r="AL556" s="129"/>
      <c r="AM556" s="129"/>
      <c r="AN556" s="129"/>
      <c r="AO556" s="129"/>
      <c r="AP556" s="129"/>
      <c r="AQ556" s="129"/>
      <c r="AR556" s="129"/>
      <c r="AS556" s="129"/>
      <c r="AT556" s="129"/>
      <c r="AU556" s="129"/>
      <c r="AV556" s="129"/>
      <c r="AW556" s="129"/>
      <c r="AX556" s="129"/>
      <c r="AY556" s="129"/>
      <c r="AZ556" s="129"/>
      <c r="BA556" s="129"/>
      <c r="BB556" s="129"/>
      <c r="BC556" s="129"/>
      <c r="BD556" s="129"/>
      <c r="BE556" s="129"/>
      <c r="BF556" s="129"/>
      <c r="BG556" s="129"/>
      <c r="BH556" s="129"/>
      <c r="BI556" s="129"/>
      <c r="BJ556" s="129"/>
      <c r="BK556" s="129"/>
      <c r="BL556" s="129"/>
      <c r="BM556" s="129"/>
    </row>
    <row r="557" spans="1:65" s="48" customFormat="1" ht="18.75">
      <c r="A557" s="29"/>
      <c r="B557" s="29"/>
      <c r="C557" s="29"/>
      <c r="D557" s="29"/>
      <c r="E557" s="29"/>
      <c r="F557" s="29"/>
      <c r="G557" s="129"/>
      <c r="H557" s="129"/>
      <c r="I557" s="129"/>
      <c r="J557" s="129"/>
      <c r="K557" s="129"/>
      <c r="L557" s="129"/>
      <c r="M557" s="129"/>
      <c r="N557" s="129"/>
      <c r="O557" s="129"/>
      <c r="P557" s="129"/>
      <c r="Q557" s="129"/>
      <c r="R557" s="129"/>
      <c r="S557" s="129"/>
      <c r="T557" s="129"/>
      <c r="U557" s="129"/>
      <c r="V557" s="129"/>
      <c r="W557" s="129"/>
      <c r="X557" s="129"/>
      <c r="Y557" s="129"/>
      <c r="Z557" s="129"/>
      <c r="AA557" s="129"/>
      <c r="AB557" s="129"/>
      <c r="AC557" s="133"/>
      <c r="AD557" s="129"/>
      <c r="AE557" s="129"/>
      <c r="AF557" s="129"/>
      <c r="AG557" s="129"/>
      <c r="AH557" s="129"/>
      <c r="AI557" s="129"/>
      <c r="AJ557" s="129"/>
      <c r="AK557" s="129"/>
      <c r="AL557" s="129"/>
      <c r="AM557" s="129"/>
      <c r="AN557" s="129"/>
      <c r="AO557" s="129"/>
      <c r="AP557" s="129"/>
      <c r="AQ557" s="129"/>
      <c r="AR557" s="129"/>
      <c r="AS557" s="129"/>
      <c r="AT557" s="129"/>
      <c r="AU557" s="129"/>
      <c r="AV557" s="129"/>
      <c r="AW557" s="129"/>
      <c r="AX557" s="129"/>
      <c r="AY557" s="129"/>
      <c r="AZ557" s="129"/>
      <c r="BA557" s="129"/>
      <c r="BB557" s="129"/>
      <c r="BC557" s="129"/>
      <c r="BD557" s="129"/>
      <c r="BE557" s="129"/>
      <c r="BF557" s="129"/>
      <c r="BG557" s="129"/>
      <c r="BH557" s="129"/>
      <c r="BI557" s="129"/>
      <c r="BJ557" s="129"/>
      <c r="BK557" s="129"/>
      <c r="BL557" s="129"/>
      <c r="BM557" s="129"/>
    </row>
    <row r="558" spans="1:65" s="48" customFormat="1" ht="18.75">
      <c r="A558" s="29"/>
      <c r="B558" s="29"/>
      <c r="C558" s="29"/>
      <c r="D558" s="29"/>
      <c r="E558" s="29"/>
      <c r="F558" s="29"/>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33"/>
      <c r="AD558" s="129"/>
      <c r="AE558" s="129"/>
      <c r="AF558" s="129"/>
      <c r="AG558" s="129"/>
      <c r="AH558" s="129"/>
      <c r="AI558" s="129"/>
      <c r="AJ558" s="129"/>
      <c r="AK558" s="129"/>
      <c r="AL558" s="129"/>
      <c r="AM558" s="129"/>
      <c r="AN558" s="129"/>
      <c r="AO558" s="129"/>
      <c r="AP558" s="129"/>
      <c r="AQ558" s="129"/>
      <c r="AR558" s="129"/>
      <c r="AS558" s="129"/>
      <c r="AT558" s="129"/>
      <c r="AU558" s="129"/>
      <c r="AV558" s="129"/>
      <c r="AW558" s="129"/>
      <c r="AX558" s="129"/>
      <c r="AY558" s="129"/>
      <c r="AZ558" s="129"/>
      <c r="BA558" s="129"/>
      <c r="BB558" s="129"/>
      <c r="BC558" s="129"/>
      <c r="BD558" s="129"/>
      <c r="BE558" s="129"/>
      <c r="BF558" s="129"/>
      <c r="BG558" s="129"/>
      <c r="BH558" s="129"/>
      <c r="BI558" s="129"/>
      <c r="BJ558" s="129"/>
      <c r="BK558" s="129"/>
      <c r="BL558" s="129"/>
      <c r="BM558" s="129"/>
    </row>
    <row r="559" spans="1:65" s="48" customFormat="1" ht="18.75">
      <c r="A559" s="29"/>
      <c r="B559" s="29"/>
      <c r="C559" s="29"/>
      <c r="D559" s="29"/>
      <c r="E559" s="29"/>
      <c r="F559" s="29"/>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33"/>
      <c r="AD559" s="129"/>
      <c r="AE559" s="129"/>
      <c r="AF559" s="129"/>
      <c r="AG559" s="129"/>
      <c r="AH559" s="129"/>
      <c r="AI559" s="129"/>
      <c r="AJ559" s="129"/>
      <c r="AK559" s="129"/>
      <c r="AL559" s="129"/>
      <c r="AM559" s="129"/>
      <c r="AN559" s="129"/>
      <c r="AO559" s="129"/>
      <c r="AP559" s="129"/>
      <c r="AQ559" s="129"/>
      <c r="AR559" s="129"/>
      <c r="AS559" s="129"/>
      <c r="AT559" s="129"/>
      <c r="AU559" s="129"/>
      <c r="AV559" s="129"/>
      <c r="AW559" s="129"/>
      <c r="AX559" s="129"/>
      <c r="AY559" s="129"/>
      <c r="AZ559" s="129"/>
      <c r="BA559" s="129"/>
      <c r="BB559" s="129"/>
      <c r="BC559" s="129"/>
      <c r="BD559" s="129"/>
      <c r="BE559" s="129"/>
      <c r="BF559" s="129"/>
      <c r="BG559" s="129"/>
      <c r="BH559" s="129"/>
      <c r="BI559" s="129"/>
      <c r="BJ559" s="129"/>
      <c r="BK559" s="129"/>
      <c r="BL559" s="129"/>
      <c r="BM559" s="129"/>
    </row>
    <row r="560" spans="1:65" s="48" customFormat="1" ht="18.75">
      <c r="A560" s="29"/>
      <c r="B560" s="29"/>
      <c r="C560" s="29"/>
      <c r="D560" s="29"/>
      <c r="E560" s="29"/>
      <c r="F560" s="29"/>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33"/>
      <c r="AD560" s="129"/>
      <c r="AE560" s="129"/>
      <c r="AF560" s="129"/>
      <c r="AG560" s="129"/>
      <c r="AH560" s="129"/>
      <c r="AI560" s="129"/>
      <c r="AJ560" s="129"/>
      <c r="AK560" s="129"/>
      <c r="AL560" s="129"/>
      <c r="AM560" s="129"/>
      <c r="AN560" s="129"/>
      <c r="AO560" s="129"/>
      <c r="AP560" s="129"/>
      <c r="AQ560" s="129"/>
      <c r="AR560" s="129"/>
      <c r="AS560" s="129"/>
      <c r="AT560" s="129"/>
      <c r="AU560" s="129"/>
      <c r="AV560" s="129"/>
      <c r="AW560" s="129"/>
      <c r="AX560" s="129"/>
      <c r="AY560" s="129"/>
      <c r="AZ560" s="129"/>
      <c r="BA560" s="129"/>
      <c r="BB560" s="129"/>
      <c r="BC560" s="129"/>
      <c r="BD560" s="129"/>
      <c r="BE560" s="129"/>
      <c r="BF560" s="129"/>
      <c r="BG560" s="129"/>
      <c r="BH560" s="129"/>
      <c r="BI560" s="129"/>
      <c r="BJ560" s="129"/>
      <c r="BK560" s="129"/>
      <c r="BL560" s="129"/>
      <c r="BM560" s="129"/>
    </row>
    <row r="561" spans="1:65" s="48" customFormat="1" ht="18.75">
      <c r="A561" s="29"/>
      <c r="B561" s="29"/>
      <c r="C561" s="29"/>
      <c r="D561" s="29"/>
      <c r="E561" s="29"/>
      <c r="F561" s="29"/>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33"/>
      <c r="AD561" s="129"/>
      <c r="AE561" s="129"/>
      <c r="AF561" s="129"/>
      <c r="AG561" s="129"/>
      <c r="AH561" s="129"/>
      <c r="AI561" s="129"/>
      <c r="AJ561" s="129"/>
      <c r="AK561" s="129"/>
      <c r="AL561" s="129"/>
      <c r="AM561" s="129"/>
      <c r="AN561" s="129"/>
      <c r="AO561" s="129"/>
      <c r="AP561" s="129"/>
      <c r="AQ561" s="129"/>
      <c r="AR561" s="129"/>
      <c r="AS561" s="129"/>
      <c r="AT561" s="129"/>
      <c r="AU561" s="129"/>
      <c r="AV561" s="129"/>
      <c r="AW561" s="129"/>
      <c r="AX561" s="129"/>
      <c r="AY561" s="129"/>
      <c r="AZ561" s="129"/>
      <c r="BA561" s="129"/>
      <c r="BB561" s="129"/>
      <c r="BC561" s="129"/>
      <c r="BD561" s="129"/>
      <c r="BE561" s="129"/>
      <c r="BF561" s="129"/>
      <c r="BG561" s="129"/>
      <c r="BH561" s="129"/>
      <c r="BI561" s="129"/>
      <c r="BJ561" s="129"/>
      <c r="BK561" s="129"/>
      <c r="BL561" s="129"/>
      <c r="BM561" s="129"/>
    </row>
    <row r="562" spans="1:65" s="48" customFormat="1" ht="18.75">
      <c r="A562" s="29"/>
      <c r="B562" s="29"/>
      <c r="C562" s="29"/>
      <c r="D562" s="29"/>
      <c r="E562" s="29"/>
      <c r="F562" s="29"/>
      <c r="G562" s="129"/>
      <c r="H562" s="129"/>
      <c r="I562" s="129"/>
      <c r="J562" s="129"/>
      <c r="K562" s="129"/>
      <c r="L562" s="129"/>
      <c r="M562" s="129"/>
      <c r="N562" s="129"/>
      <c r="O562" s="129"/>
      <c r="P562" s="129"/>
      <c r="Q562" s="129"/>
      <c r="R562" s="129"/>
      <c r="S562" s="129"/>
      <c r="T562" s="129"/>
      <c r="U562" s="129"/>
      <c r="V562" s="129"/>
      <c r="W562" s="129"/>
      <c r="X562" s="129"/>
      <c r="Y562" s="129"/>
      <c r="Z562" s="129"/>
      <c r="AA562" s="129"/>
      <c r="AB562" s="129"/>
      <c r="AC562" s="133"/>
      <c r="AD562" s="129"/>
      <c r="AE562" s="129"/>
      <c r="AF562" s="129"/>
      <c r="AG562" s="129"/>
      <c r="AH562" s="129"/>
      <c r="AI562" s="129"/>
      <c r="AJ562" s="129"/>
      <c r="AK562" s="129"/>
      <c r="AL562" s="129"/>
      <c r="AM562" s="129"/>
      <c r="AN562" s="129"/>
      <c r="AO562" s="129"/>
      <c r="AP562" s="129"/>
      <c r="AQ562" s="129"/>
      <c r="AR562" s="129"/>
      <c r="AS562" s="129"/>
      <c r="AT562" s="129"/>
      <c r="AU562" s="129"/>
      <c r="AV562" s="129"/>
      <c r="AW562" s="129"/>
      <c r="AX562" s="129"/>
      <c r="AY562" s="129"/>
      <c r="AZ562" s="129"/>
      <c r="BA562" s="129"/>
      <c r="BB562" s="129"/>
      <c r="BC562" s="129"/>
      <c r="BD562" s="129"/>
      <c r="BE562" s="129"/>
      <c r="BF562" s="129"/>
      <c r="BG562" s="129"/>
      <c r="BH562" s="129"/>
      <c r="BI562" s="129"/>
      <c r="BJ562" s="129"/>
      <c r="BK562" s="129"/>
      <c r="BL562" s="129"/>
      <c r="BM562" s="129"/>
    </row>
    <row r="563" spans="1:65" s="48" customFormat="1" ht="18.75">
      <c r="A563" s="29"/>
      <c r="B563" s="29"/>
      <c r="C563" s="29"/>
      <c r="D563" s="29"/>
      <c r="E563" s="29"/>
      <c r="F563" s="29"/>
      <c r="G563" s="129"/>
      <c r="H563" s="129"/>
      <c r="I563" s="129"/>
      <c r="J563" s="129"/>
      <c r="K563" s="129"/>
      <c r="L563" s="129"/>
      <c r="M563" s="129"/>
      <c r="N563" s="129"/>
      <c r="O563" s="129"/>
      <c r="P563" s="129"/>
      <c r="Q563" s="129"/>
      <c r="R563" s="129"/>
      <c r="S563" s="129"/>
      <c r="T563" s="129"/>
      <c r="U563" s="129"/>
      <c r="V563" s="129"/>
      <c r="W563" s="129"/>
      <c r="X563" s="129"/>
      <c r="Y563" s="129"/>
      <c r="Z563" s="129"/>
      <c r="AA563" s="129"/>
      <c r="AB563" s="129"/>
      <c r="AC563" s="133"/>
      <c r="AD563" s="129"/>
      <c r="AE563" s="129"/>
      <c r="AF563" s="129"/>
      <c r="AG563" s="129"/>
      <c r="AH563" s="129"/>
      <c r="AI563" s="129"/>
      <c r="AJ563" s="129"/>
      <c r="AK563" s="129"/>
      <c r="AL563" s="129"/>
      <c r="AM563" s="129"/>
      <c r="AN563" s="129"/>
      <c r="AO563" s="129"/>
      <c r="AP563" s="129"/>
      <c r="AQ563" s="129"/>
      <c r="AR563" s="129"/>
      <c r="AS563" s="129"/>
      <c r="AT563" s="129"/>
      <c r="AU563" s="129"/>
      <c r="AV563" s="129"/>
      <c r="AW563" s="129"/>
      <c r="AX563" s="129"/>
      <c r="AY563" s="129"/>
      <c r="AZ563" s="129"/>
      <c r="BA563" s="129"/>
      <c r="BB563" s="129"/>
      <c r="BC563" s="129"/>
      <c r="BD563" s="129"/>
      <c r="BE563" s="129"/>
      <c r="BF563" s="129"/>
      <c r="BG563" s="129"/>
      <c r="BH563" s="129"/>
      <c r="BI563" s="129"/>
      <c r="BJ563" s="129"/>
      <c r="BK563" s="129"/>
      <c r="BL563" s="129"/>
      <c r="BM563" s="129"/>
    </row>
    <row r="564" spans="1:65" s="48" customFormat="1" ht="18.75">
      <c r="A564" s="29"/>
      <c r="B564" s="29"/>
      <c r="C564" s="29"/>
      <c r="D564" s="29"/>
      <c r="E564" s="29"/>
      <c r="F564" s="29"/>
      <c r="G564" s="129"/>
      <c r="H564" s="129"/>
      <c r="I564" s="129"/>
      <c r="J564" s="129"/>
      <c r="K564" s="129"/>
      <c r="L564" s="129"/>
      <c r="M564" s="129"/>
      <c r="N564" s="129"/>
      <c r="O564" s="129"/>
      <c r="P564" s="129"/>
      <c r="Q564" s="129"/>
      <c r="R564" s="129"/>
      <c r="S564" s="129"/>
      <c r="T564" s="129"/>
      <c r="U564" s="129"/>
      <c r="V564" s="129"/>
      <c r="W564" s="129"/>
      <c r="X564" s="129"/>
      <c r="Y564" s="129"/>
      <c r="Z564" s="129"/>
      <c r="AA564" s="129"/>
      <c r="AB564" s="129"/>
      <c r="AC564" s="133"/>
      <c r="AD564" s="129"/>
      <c r="AE564" s="129"/>
      <c r="AF564" s="129"/>
      <c r="AG564" s="129"/>
      <c r="AH564" s="129"/>
      <c r="AI564" s="129"/>
      <c r="AJ564" s="129"/>
      <c r="AK564" s="129"/>
      <c r="AL564" s="129"/>
      <c r="AM564" s="129"/>
      <c r="AN564" s="129"/>
      <c r="AO564" s="129"/>
      <c r="AP564" s="129"/>
      <c r="AQ564" s="129"/>
      <c r="AR564" s="129"/>
      <c r="AS564" s="129"/>
      <c r="AT564" s="129"/>
      <c r="AU564" s="129"/>
      <c r="AV564" s="129"/>
      <c r="AW564" s="129"/>
      <c r="AX564" s="129"/>
      <c r="AY564" s="129"/>
      <c r="AZ564" s="129"/>
      <c r="BA564" s="129"/>
      <c r="BB564" s="129"/>
      <c r="BC564" s="129"/>
      <c r="BD564" s="129"/>
      <c r="BE564" s="129"/>
      <c r="BF564" s="129"/>
      <c r="BG564" s="129"/>
      <c r="BH564" s="129"/>
      <c r="BI564" s="129"/>
      <c r="BJ564" s="129"/>
      <c r="BK564" s="129"/>
      <c r="BL564" s="129"/>
      <c r="BM564" s="129"/>
    </row>
    <row r="565" spans="1:65" s="48" customFormat="1" ht="18.75">
      <c r="A565" s="29"/>
      <c r="B565" s="29"/>
      <c r="C565" s="29"/>
      <c r="D565" s="29"/>
      <c r="E565" s="29"/>
      <c r="F565" s="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33"/>
      <c r="AD565" s="129"/>
      <c r="AE565" s="129"/>
      <c r="AF565" s="129"/>
      <c r="AG565" s="129"/>
      <c r="AH565" s="129"/>
      <c r="AI565" s="129"/>
      <c r="AJ565" s="129"/>
      <c r="AK565" s="129"/>
      <c r="AL565" s="129"/>
      <c r="AM565" s="129"/>
      <c r="AN565" s="129"/>
      <c r="AO565" s="129"/>
      <c r="AP565" s="129"/>
      <c r="AQ565" s="129"/>
      <c r="AR565" s="129"/>
      <c r="AS565" s="129"/>
      <c r="AT565" s="129"/>
      <c r="AU565" s="129"/>
      <c r="AV565" s="129"/>
      <c r="AW565" s="129"/>
      <c r="AX565" s="129"/>
      <c r="AY565" s="129"/>
      <c r="AZ565" s="129"/>
      <c r="BA565" s="129"/>
      <c r="BB565" s="129"/>
      <c r="BC565" s="129"/>
      <c r="BD565" s="129"/>
      <c r="BE565" s="129"/>
      <c r="BF565" s="129"/>
      <c r="BG565" s="129"/>
      <c r="BH565" s="129"/>
      <c r="BI565" s="129"/>
      <c r="BJ565" s="129"/>
      <c r="BK565" s="129"/>
      <c r="BL565" s="129"/>
      <c r="BM565" s="129"/>
    </row>
    <row r="566" spans="1:65" s="48" customFormat="1" ht="18.75">
      <c r="A566" s="29"/>
      <c r="B566" s="29"/>
      <c r="C566" s="29"/>
      <c r="D566" s="29"/>
      <c r="E566" s="29"/>
      <c r="F566" s="29"/>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33"/>
      <c r="AD566" s="129"/>
      <c r="AE566" s="129"/>
      <c r="AF566" s="129"/>
      <c r="AG566" s="129"/>
      <c r="AH566" s="129"/>
      <c r="AI566" s="129"/>
      <c r="AJ566" s="129"/>
      <c r="AK566" s="129"/>
      <c r="AL566" s="129"/>
      <c r="AM566" s="129"/>
      <c r="AN566" s="129"/>
      <c r="AO566" s="129"/>
      <c r="AP566" s="129"/>
      <c r="AQ566" s="129"/>
      <c r="AR566" s="129"/>
      <c r="AS566" s="129"/>
      <c r="AT566" s="129"/>
      <c r="AU566" s="129"/>
      <c r="AV566" s="129"/>
      <c r="AW566" s="129"/>
      <c r="AX566" s="129"/>
      <c r="AY566" s="129"/>
      <c r="AZ566" s="129"/>
      <c r="BA566" s="129"/>
      <c r="BB566" s="129"/>
      <c r="BC566" s="129"/>
      <c r="BD566" s="129"/>
      <c r="BE566" s="129"/>
      <c r="BF566" s="129"/>
      <c r="BG566" s="129"/>
      <c r="BH566" s="129"/>
      <c r="BI566" s="129"/>
      <c r="BJ566" s="129"/>
      <c r="BK566" s="129"/>
      <c r="BL566" s="129"/>
      <c r="BM566" s="129"/>
    </row>
    <row r="567" spans="1:65" s="48" customFormat="1" ht="18.75">
      <c r="A567" s="29"/>
      <c r="B567" s="29"/>
      <c r="C567" s="29"/>
      <c r="D567" s="29"/>
      <c r="E567" s="29"/>
      <c r="F567" s="29"/>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33"/>
      <c r="AD567" s="129"/>
      <c r="AE567" s="129"/>
      <c r="AF567" s="129"/>
      <c r="AG567" s="129"/>
      <c r="AH567" s="129"/>
      <c r="AI567" s="129"/>
      <c r="AJ567" s="129"/>
      <c r="AK567" s="129"/>
      <c r="AL567" s="129"/>
      <c r="AM567" s="129"/>
      <c r="AN567" s="129"/>
      <c r="AO567" s="129"/>
      <c r="AP567" s="129"/>
      <c r="AQ567" s="129"/>
      <c r="AR567" s="129"/>
      <c r="AS567" s="129"/>
      <c r="AT567" s="129"/>
      <c r="AU567" s="129"/>
      <c r="AV567" s="129"/>
      <c r="AW567" s="129"/>
      <c r="AX567" s="129"/>
      <c r="AY567" s="129"/>
      <c r="AZ567" s="129"/>
      <c r="BA567" s="129"/>
      <c r="BB567" s="129"/>
      <c r="BC567" s="129"/>
      <c r="BD567" s="129"/>
      <c r="BE567" s="129"/>
      <c r="BF567" s="129"/>
      <c r="BG567" s="129"/>
      <c r="BH567" s="129"/>
      <c r="BI567" s="129"/>
      <c r="BJ567" s="129"/>
      <c r="BK567" s="129"/>
      <c r="BL567" s="129"/>
      <c r="BM567" s="129"/>
    </row>
    <row r="568" spans="1:65" s="48" customFormat="1" ht="18.75">
      <c r="A568" s="29"/>
      <c r="B568" s="29"/>
      <c r="C568" s="29"/>
      <c r="D568" s="29"/>
      <c r="E568" s="29"/>
      <c r="F568" s="29"/>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33"/>
      <c r="AD568" s="129"/>
      <c r="AE568" s="129"/>
      <c r="AF568" s="129"/>
      <c r="AG568" s="129"/>
      <c r="AH568" s="129"/>
      <c r="AI568" s="129"/>
      <c r="AJ568" s="129"/>
      <c r="AK568" s="129"/>
      <c r="AL568" s="129"/>
      <c r="AM568" s="129"/>
      <c r="AN568" s="129"/>
      <c r="AO568" s="129"/>
      <c r="AP568" s="129"/>
      <c r="AQ568" s="129"/>
      <c r="AR568" s="129"/>
      <c r="AS568" s="129"/>
      <c r="AT568" s="129"/>
      <c r="AU568" s="129"/>
      <c r="AV568" s="129"/>
      <c r="AW568" s="129"/>
      <c r="AX568" s="129"/>
      <c r="AY568" s="129"/>
      <c r="AZ568" s="129"/>
      <c r="BA568" s="129"/>
      <c r="BB568" s="129"/>
      <c r="BC568" s="129"/>
      <c r="BD568" s="129"/>
      <c r="BE568" s="129"/>
      <c r="BF568" s="129"/>
      <c r="BG568" s="129"/>
      <c r="BH568" s="129"/>
      <c r="BI568" s="129"/>
      <c r="BJ568" s="129"/>
      <c r="BK568" s="129"/>
      <c r="BL568" s="129"/>
      <c r="BM568" s="129"/>
    </row>
    <row r="569" spans="1:65" s="48" customFormat="1" ht="18.75">
      <c r="A569" s="29"/>
      <c r="B569" s="29"/>
      <c r="C569" s="29"/>
      <c r="D569" s="29"/>
      <c r="E569" s="29"/>
      <c r="F569" s="29"/>
      <c r="G569" s="129"/>
      <c r="H569" s="129"/>
      <c r="I569" s="129"/>
      <c r="J569" s="129"/>
      <c r="K569" s="129"/>
      <c r="L569" s="129"/>
      <c r="M569" s="129"/>
      <c r="N569" s="129"/>
      <c r="O569" s="129"/>
      <c r="P569" s="129"/>
      <c r="Q569" s="129"/>
      <c r="R569" s="129"/>
      <c r="S569" s="129"/>
      <c r="T569" s="129"/>
      <c r="U569" s="129"/>
      <c r="V569" s="129"/>
      <c r="W569" s="129"/>
      <c r="X569" s="129"/>
      <c r="Y569" s="129"/>
      <c r="Z569" s="129"/>
      <c r="AA569" s="129"/>
      <c r="AB569" s="129"/>
      <c r="AC569" s="133"/>
      <c r="AD569" s="129"/>
      <c r="AE569" s="129"/>
      <c r="AF569" s="129"/>
      <c r="AG569" s="129"/>
      <c r="AH569" s="129"/>
      <c r="AI569" s="129"/>
      <c r="AJ569" s="129"/>
      <c r="AK569" s="129"/>
      <c r="AL569" s="129"/>
      <c r="AM569" s="129"/>
      <c r="AN569" s="129"/>
      <c r="AO569" s="129"/>
      <c r="AP569" s="129"/>
      <c r="AQ569" s="129"/>
      <c r="AR569" s="129"/>
      <c r="AS569" s="129"/>
      <c r="AT569" s="129"/>
      <c r="AU569" s="129"/>
      <c r="AV569" s="129"/>
      <c r="AW569" s="129"/>
      <c r="AX569" s="129"/>
      <c r="AY569" s="129"/>
      <c r="AZ569" s="129"/>
      <c r="BA569" s="129"/>
      <c r="BB569" s="129"/>
      <c r="BC569" s="129"/>
      <c r="BD569" s="129"/>
      <c r="BE569" s="129"/>
      <c r="BF569" s="129"/>
      <c r="BG569" s="129"/>
      <c r="BH569" s="129"/>
      <c r="BI569" s="129"/>
      <c r="BJ569" s="129"/>
      <c r="BK569" s="129"/>
      <c r="BL569" s="129"/>
      <c r="BM569" s="129"/>
    </row>
    <row r="570" spans="1:65" s="48" customFormat="1" ht="18.75">
      <c r="A570" s="29"/>
      <c r="B570" s="29"/>
      <c r="C570" s="29"/>
      <c r="D570" s="29"/>
      <c r="E570" s="29"/>
      <c r="F570" s="29"/>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33"/>
      <c r="AD570" s="129"/>
      <c r="AE570" s="129"/>
      <c r="AF570" s="129"/>
      <c r="AG570" s="129"/>
      <c r="AH570" s="129"/>
      <c r="AI570" s="129"/>
      <c r="AJ570" s="129"/>
      <c r="AK570" s="129"/>
      <c r="AL570" s="129"/>
      <c r="AM570" s="129"/>
      <c r="AN570" s="129"/>
      <c r="AO570" s="129"/>
      <c r="AP570" s="129"/>
      <c r="AQ570" s="129"/>
      <c r="AR570" s="129"/>
      <c r="AS570" s="129"/>
      <c r="AT570" s="129"/>
      <c r="AU570" s="129"/>
      <c r="AV570" s="129"/>
      <c r="AW570" s="129"/>
      <c r="AX570" s="129"/>
      <c r="AY570" s="129"/>
      <c r="AZ570" s="129"/>
      <c r="BA570" s="129"/>
      <c r="BB570" s="129"/>
      <c r="BC570" s="129"/>
      <c r="BD570" s="129"/>
      <c r="BE570" s="129"/>
      <c r="BF570" s="129"/>
      <c r="BG570" s="129"/>
      <c r="BH570" s="129"/>
      <c r="BI570" s="129"/>
      <c r="BJ570" s="129"/>
      <c r="BK570" s="129"/>
      <c r="BL570" s="129"/>
      <c r="BM570" s="129"/>
    </row>
    <row r="571" spans="1:65" s="48" customFormat="1" ht="18.75">
      <c r="A571" s="29"/>
      <c r="B571" s="29"/>
      <c r="C571" s="29"/>
      <c r="D571" s="29"/>
      <c r="E571" s="29"/>
      <c r="F571" s="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33"/>
      <c r="AD571" s="129"/>
      <c r="AE571" s="129"/>
      <c r="AF571" s="129"/>
      <c r="AG571" s="129"/>
      <c r="AH571" s="129"/>
      <c r="AI571" s="129"/>
      <c r="AJ571" s="129"/>
      <c r="AK571" s="129"/>
      <c r="AL571" s="129"/>
      <c r="AM571" s="129"/>
      <c r="AN571" s="129"/>
      <c r="AO571" s="129"/>
      <c r="AP571" s="129"/>
      <c r="AQ571" s="129"/>
      <c r="AR571" s="129"/>
      <c r="AS571" s="129"/>
      <c r="AT571" s="129"/>
      <c r="AU571" s="129"/>
      <c r="AV571" s="129"/>
      <c r="AW571" s="129"/>
      <c r="AX571" s="129"/>
      <c r="AY571" s="129"/>
      <c r="AZ571" s="129"/>
      <c r="BA571" s="129"/>
      <c r="BB571" s="129"/>
      <c r="BC571" s="129"/>
      <c r="BD571" s="129"/>
      <c r="BE571" s="129"/>
      <c r="BF571" s="129"/>
      <c r="BG571" s="129"/>
      <c r="BH571" s="129"/>
      <c r="BI571" s="129"/>
      <c r="BJ571" s="129"/>
      <c r="BK571" s="129"/>
      <c r="BL571" s="129"/>
      <c r="BM571" s="129"/>
    </row>
    <row r="572" spans="1:65" s="48" customFormat="1" ht="18.75">
      <c r="A572" s="29"/>
      <c r="B572" s="29"/>
      <c r="C572" s="29"/>
      <c r="D572" s="29"/>
      <c r="E572" s="29"/>
      <c r="F572" s="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33"/>
      <c r="AD572" s="129"/>
      <c r="AE572" s="129"/>
      <c r="AF572" s="129"/>
      <c r="AG572" s="129"/>
      <c r="AH572" s="129"/>
      <c r="AI572" s="129"/>
      <c r="AJ572" s="129"/>
      <c r="AK572" s="129"/>
      <c r="AL572" s="129"/>
      <c r="AM572" s="129"/>
      <c r="AN572" s="129"/>
      <c r="AO572" s="129"/>
      <c r="AP572" s="129"/>
      <c r="AQ572" s="129"/>
      <c r="AR572" s="129"/>
      <c r="AS572" s="129"/>
      <c r="AT572" s="129"/>
      <c r="AU572" s="129"/>
      <c r="AV572" s="129"/>
      <c r="AW572" s="129"/>
      <c r="AX572" s="129"/>
      <c r="AY572" s="129"/>
      <c r="AZ572" s="129"/>
      <c r="BA572" s="129"/>
      <c r="BB572" s="129"/>
      <c r="BC572" s="129"/>
      <c r="BD572" s="129"/>
      <c r="BE572" s="129"/>
      <c r="BF572" s="129"/>
      <c r="BG572" s="129"/>
      <c r="BH572" s="129"/>
      <c r="BI572" s="129"/>
      <c r="BJ572" s="129"/>
      <c r="BK572" s="129"/>
      <c r="BL572" s="129"/>
      <c r="BM572" s="129"/>
    </row>
    <row r="573" spans="1:65" s="48" customFormat="1" ht="18.75">
      <c r="A573" s="29"/>
      <c r="B573" s="29"/>
      <c r="C573" s="29"/>
      <c r="D573" s="29"/>
      <c r="E573" s="29"/>
      <c r="F573" s="29"/>
      <c r="G573" s="129"/>
      <c r="H573" s="129"/>
      <c r="I573" s="129"/>
      <c r="J573" s="129"/>
      <c r="K573" s="129"/>
      <c r="L573" s="129"/>
      <c r="M573" s="129"/>
      <c r="N573" s="129"/>
      <c r="O573" s="129"/>
      <c r="P573" s="129"/>
      <c r="Q573" s="129"/>
      <c r="R573" s="129"/>
      <c r="S573" s="129"/>
      <c r="T573" s="129"/>
      <c r="U573" s="129"/>
      <c r="V573" s="129"/>
      <c r="W573" s="129"/>
      <c r="X573" s="129"/>
      <c r="Y573" s="129"/>
      <c r="Z573" s="129"/>
      <c r="AA573" s="129"/>
      <c r="AB573" s="129"/>
      <c r="AC573" s="133"/>
      <c r="AD573" s="129"/>
      <c r="AE573" s="129"/>
      <c r="AF573" s="129"/>
      <c r="AG573" s="129"/>
      <c r="AH573" s="129"/>
      <c r="AI573" s="129"/>
      <c r="AJ573" s="129"/>
      <c r="AK573" s="129"/>
      <c r="AL573" s="129"/>
      <c r="AM573" s="129"/>
      <c r="AN573" s="129"/>
      <c r="AO573" s="129"/>
      <c r="AP573" s="129"/>
      <c r="AQ573" s="129"/>
      <c r="AR573" s="129"/>
      <c r="AS573" s="129"/>
      <c r="AT573" s="129"/>
      <c r="AU573" s="129"/>
      <c r="AV573" s="129"/>
      <c r="AW573" s="129"/>
      <c r="AX573" s="129"/>
      <c r="AY573" s="129"/>
      <c r="AZ573" s="129"/>
      <c r="BA573" s="129"/>
      <c r="BB573" s="129"/>
      <c r="BC573" s="129"/>
      <c r="BD573" s="129"/>
      <c r="BE573" s="129"/>
      <c r="BF573" s="129"/>
      <c r="BG573" s="129"/>
      <c r="BH573" s="129"/>
      <c r="BI573" s="129"/>
      <c r="BJ573" s="129"/>
      <c r="BK573" s="129"/>
      <c r="BL573" s="129"/>
      <c r="BM573" s="129"/>
    </row>
    <row r="574" spans="1:65" s="48" customFormat="1" ht="18.75">
      <c r="A574" s="29"/>
      <c r="B574" s="29"/>
      <c r="C574" s="29"/>
      <c r="D574" s="29"/>
      <c r="E574" s="29"/>
      <c r="F574" s="29"/>
      <c r="G574" s="129"/>
      <c r="H574" s="129"/>
      <c r="I574" s="129"/>
      <c r="J574" s="129"/>
      <c r="K574" s="129"/>
      <c r="L574" s="129"/>
      <c r="M574" s="129"/>
      <c r="N574" s="129"/>
      <c r="O574" s="129"/>
      <c r="P574" s="129"/>
      <c r="Q574" s="129"/>
      <c r="R574" s="129"/>
      <c r="S574" s="129"/>
      <c r="T574" s="129"/>
      <c r="U574" s="129"/>
      <c r="V574" s="129"/>
      <c r="W574" s="129"/>
      <c r="X574" s="129"/>
      <c r="Y574" s="129"/>
      <c r="Z574" s="129"/>
      <c r="AA574" s="129"/>
      <c r="AB574" s="129"/>
      <c r="AC574" s="133"/>
      <c r="AD574" s="129"/>
      <c r="AE574" s="129"/>
      <c r="AF574" s="129"/>
      <c r="AG574" s="129"/>
      <c r="AH574" s="129"/>
      <c r="AI574" s="129"/>
      <c r="AJ574" s="129"/>
      <c r="AK574" s="129"/>
      <c r="AL574" s="129"/>
      <c r="AM574" s="129"/>
      <c r="AN574" s="129"/>
      <c r="AO574" s="129"/>
      <c r="AP574" s="129"/>
      <c r="AQ574" s="129"/>
      <c r="AR574" s="129"/>
      <c r="AS574" s="129"/>
      <c r="AT574" s="129"/>
      <c r="AU574" s="129"/>
      <c r="AV574" s="129"/>
      <c r="AW574" s="129"/>
      <c r="AX574" s="129"/>
      <c r="AY574" s="129"/>
      <c r="AZ574" s="129"/>
      <c r="BA574" s="129"/>
      <c r="BB574" s="129"/>
      <c r="BC574" s="129"/>
      <c r="BD574" s="129"/>
      <c r="BE574" s="129"/>
      <c r="BF574" s="129"/>
      <c r="BG574" s="129"/>
      <c r="BH574" s="129"/>
      <c r="BI574" s="129"/>
      <c r="BJ574" s="129"/>
      <c r="BK574" s="129"/>
      <c r="BL574" s="129"/>
      <c r="BM574" s="129"/>
    </row>
    <row r="575" spans="1:65" s="48" customFormat="1" ht="18.75">
      <c r="A575" s="29"/>
      <c r="B575" s="29"/>
      <c r="C575" s="29"/>
      <c r="D575" s="29"/>
      <c r="E575" s="29"/>
      <c r="F575" s="29"/>
      <c r="G575" s="129"/>
      <c r="H575" s="129"/>
      <c r="I575" s="129"/>
      <c r="J575" s="129"/>
      <c r="K575" s="129"/>
      <c r="L575" s="129"/>
      <c r="M575" s="129"/>
      <c r="N575" s="129"/>
      <c r="O575" s="129"/>
      <c r="P575" s="129"/>
      <c r="Q575" s="129"/>
      <c r="R575" s="129"/>
      <c r="S575" s="129"/>
      <c r="T575" s="129"/>
      <c r="U575" s="129"/>
      <c r="V575" s="129"/>
      <c r="W575" s="129"/>
      <c r="X575" s="129"/>
      <c r="Y575" s="129"/>
      <c r="Z575" s="129"/>
      <c r="AA575" s="129"/>
      <c r="AB575" s="129"/>
      <c r="AC575" s="133"/>
      <c r="AD575" s="129"/>
      <c r="AE575" s="129"/>
      <c r="AF575" s="129"/>
      <c r="AG575" s="129"/>
      <c r="AH575" s="129"/>
      <c r="AI575" s="129"/>
      <c r="AJ575" s="129"/>
      <c r="AK575" s="129"/>
      <c r="AL575" s="129"/>
      <c r="AM575" s="129"/>
      <c r="AN575" s="129"/>
      <c r="AO575" s="129"/>
      <c r="AP575" s="129"/>
      <c r="AQ575" s="129"/>
      <c r="AR575" s="129"/>
      <c r="AS575" s="129"/>
      <c r="AT575" s="129"/>
      <c r="AU575" s="129"/>
      <c r="AV575" s="129"/>
      <c r="AW575" s="129"/>
      <c r="AX575" s="129"/>
      <c r="AY575" s="129"/>
      <c r="AZ575" s="129"/>
      <c r="BA575" s="129"/>
      <c r="BB575" s="129"/>
      <c r="BC575" s="129"/>
      <c r="BD575" s="129"/>
      <c r="BE575" s="129"/>
      <c r="BF575" s="129"/>
      <c r="BG575" s="129"/>
      <c r="BH575" s="129"/>
      <c r="BI575" s="129"/>
      <c r="BJ575" s="129"/>
      <c r="BK575" s="129"/>
      <c r="BL575" s="129"/>
      <c r="BM575" s="129"/>
    </row>
    <row r="576" spans="1:65" s="48" customFormat="1" ht="18.75">
      <c r="A576" s="29"/>
      <c r="B576" s="29"/>
      <c r="C576" s="29"/>
      <c r="D576" s="29"/>
      <c r="E576" s="29"/>
      <c r="F576" s="29"/>
      <c r="G576" s="129"/>
      <c r="H576" s="129"/>
      <c r="I576" s="129"/>
      <c r="J576" s="129"/>
      <c r="K576" s="129"/>
      <c r="L576" s="129"/>
      <c r="M576" s="129"/>
      <c r="N576" s="129"/>
      <c r="O576" s="129"/>
      <c r="P576" s="129"/>
      <c r="Q576" s="129"/>
      <c r="R576" s="129"/>
      <c r="S576" s="129"/>
      <c r="T576" s="129"/>
      <c r="U576" s="129"/>
      <c r="V576" s="129"/>
      <c r="W576" s="129"/>
      <c r="X576" s="129"/>
      <c r="Y576" s="129"/>
      <c r="Z576" s="129"/>
      <c r="AA576" s="129"/>
      <c r="AB576" s="129"/>
      <c r="AC576" s="133"/>
      <c r="AD576" s="129"/>
      <c r="AE576" s="129"/>
      <c r="AF576" s="129"/>
      <c r="AG576" s="129"/>
      <c r="AH576" s="129"/>
      <c r="AI576" s="129"/>
      <c r="AJ576" s="129"/>
      <c r="AK576" s="129"/>
      <c r="AL576" s="129"/>
      <c r="AM576" s="129"/>
      <c r="AN576" s="129"/>
      <c r="AO576" s="129"/>
      <c r="AP576" s="129"/>
      <c r="AQ576" s="129"/>
      <c r="AR576" s="129"/>
      <c r="AS576" s="129"/>
      <c r="AT576" s="129"/>
      <c r="AU576" s="129"/>
      <c r="AV576" s="129"/>
      <c r="AW576" s="129"/>
      <c r="AX576" s="129"/>
      <c r="AY576" s="129"/>
      <c r="AZ576" s="129"/>
      <c r="BA576" s="129"/>
      <c r="BB576" s="129"/>
      <c r="BC576" s="129"/>
      <c r="BD576" s="129"/>
      <c r="BE576" s="129"/>
      <c r="BF576" s="129"/>
      <c r="BG576" s="129"/>
      <c r="BH576" s="129"/>
      <c r="BI576" s="129"/>
      <c r="BJ576" s="129"/>
      <c r="BK576" s="129"/>
      <c r="BL576" s="129"/>
      <c r="BM576" s="129"/>
    </row>
    <row r="577" spans="1:65" s="48" customFormat="1" ht="18.75">
      <c r="A577" s="29"/>
      <c r="B577" s="29"/>
      <c r="C577" s="29"/>
      <c r="D577" s="29"/>
      <c r="E577" s="29"/>
      <c r="F577" s="29"/>
      <c r="G577" s="129"/>
      <c r="H577" s="129"/>
      <c r="I577" s="129"/>
      <c r="J577" s="129"/>
      <c r="K577" s="129"/>
      <c r="L577" s="129"/>
      <c r="M577" s="129"/>
      <c r="N577" s="129"/>
      <c r="O577" s="129"/>
      <c r="P577" s="129"/>
      <c r="Q577" s="129"/>
      <c r="R577" s="129"/>
      <c r="S577" s="129"/>
      <c r="T577" s="129"/>
      <c r="U577" s="129"/>
      <c r="V577" s="129"/>
      <c r="W577" s="129"/>
      <c r="X577" s="129"/>
      <c r="Y577" s="129"/>
      <c r="Z577" s="129"/>
      <c r="AA577" s="129"/>
      <c r="AB577" s="129"/>
      <c r="AC577" s="133"/>
      <c r="AD577" s="129"/>
      <c r="AE577" s="129"/>
      <c r="AF577" s="129"/>
      <c r="AG577" s="129"/>
      <c r="AH577" s="129"/>
      <c r="AI577" s="129"/>
      <c r="AJ577" s="129"/>
      <c r="AK577" s="129"/>
      <c r="AL577" s="129"/>
      <c r="AM577" s="129"/>
      <c r="AN577" s="129"/>
      <c r="AO577" s="129"/>
      <c r="AP577" s="129"/>
      <c r="AQ577" s="129"/>
      <c r="AR577" s="129"/>
      <c r="AS577" s="129"/>
      <c r="AT577" s="129"/>
      <c r="AU577" s="129"/>
      <c r="AV577" s="129"/>
      <c r="AW577" s="129"/>
      <c r="AX577" s="129"/>
      <c r="AY577" s="129"/>
      <c r="AZ577" s="129"/>
      <c r="BA577" s="129"/>
      <c r="BB577" s="129"/>
      <c r="BC577" s="129"/>
      <c r="BD577" s="129"/>
      <c r="BE577" s="129"/>
      <c r="BF577" s="129"/>
      <c r="BG577" s="129"/>
      <c r="BH577" s="129"/>
      <c r="BI577" s="129"/>
      <c r="BJ577" s="129"/>
      <c r="BK577" s="129"/>
      <c r="BL577" s="129"/>
      <c r="BM577" s="129"/>
    </row>
    <row r="578" spans="1:65" s="48" customFormat="1" ht="18.75">
      <c r="A578" s="29"/>
      <c r="B578" s="29"/>
      <c r="C578" s="29"/>
      <c r="D578" s="29"/>
      <c r="E578" s="29"/>
      <c r="F578" s="29"/>
      <c r="G578" s="129"/>
      <c r="H578" s="129"/>
      <c r="I578" s="129"/>
      <c r="J578" s="129"/>
      <c r="K578" s="129"/>
      <c r="L578" s="129"/>
      <c r="M578" s="129"/>
      <c r="N578" s="129"/>
      <c r="O578" s="129"/>
      <c r="P578" s="129"/>
      <c r="Q578" s="129"/>
      <c r="R578" s="129"/>
      <c r="S578" s="129"/>
      <c r="T578" s="129"/>
      <c r="U578" s="129"/>
      <c r="V578" s="129"/>
      <c r="W578" s="129"/>
      <c r="X578" s="129"/>
      <c r="Y578" s="129"/>
      <c r="Z578" s="129"/>
      <c r="AA578" s="129"/>
      <c r="AB578" s="129"/>
      <c r="AC578" s="133"/>
      <c r="AD578" s="129"/>
      <c r="AE578" s="129"/>
      <c r="AF578" s="129"/>
      <c r="AG578" s="129"/>
      <c r="AH578" s="129"/>
      <c r="AI578" s="129"/>
      <c r="AJ578" s="129"/>
      <c r="AK578" s="129"/>
      <c r="AL578" s="129"/>
      <c r="AM578" s="129"/>
      <c r="AN578" s="129"/>
      <c r="AO578" s="129"/>
      <c r="AP578" s="129"/>
      <c r="AQ578" s="129"/>
      <c r="AR578" s="129"/>
      <c r="AS578" s="129"/>
      <c r="AT578" s="129"/>
      <c r="AU578" s="129"/>
      <c r="AV578" s="129"/>
      <c r="AW578" s="129"/>
      <c r="AX578" s="129"/>
      <c r="AY578" s="129"/>
      <c r="AZ578" s="129"/>
      <c r="BA578" s="129"/>
      <c r="BB578" s="129"/>
      <c r="BC578" s="129"/>
      <c r="BD578" s="129"/>
      <c r="BE578" s="129"/>
      <c r="BF578" s="129"/>
      <c r="BG578" s="129"/>
      <c r="BH578" s="129"/>
      <c r="BI578" s="129"/>
      <c r="BJ578" s="129"/>
      <c r="BK578" s="129"/>
      <c r="BL578" s="129"/>
      <c r="BM578" s="129"/>
    </row>
    <row r="579" spans="1:65" s="48" customFormat="1" ht="18.75">
      <c r="A579" s="29"/>
      <c r="B579" s="29"/>
      <c r="C579" s="29"/>
      <c r="D579" s="29"/>
      <c r="E579" s="29"/>
      <c r="F579" s="29"/>
      <c r="G579" s="129"/>
      <c r="H579" s="129"/>
      <c r="I579" s="129"/>
      <c r="J579" s="129"/>
      <c r="K579" s="129"/>
      <c r="L579" s="129"/>
      <c r="M579" s="129"/>
      <c r="N579" s="129"/>
      <c r="O579" s="129"/>
      <c r="P579" s="129"/>
      <c r="Q579" s="129"/>
      <c r="R579" s="129"/>
      <c r="S579" s="129"/>
      <c r="T579" s="129"/>
      <c r="U579" s="129"/>
      <c r="V579" s="129"/>
      <c r="W579" s="129"/>
      <c r="X579" s="129"/>
      <c r="Y579" s="129"/>
      <c r="Z579" s="129"/>
      <c r="AA579" s="129"/>
      <c r="AB579" s="129"/>
      <c r="AC579" s="133"/>
      <c r="AD579" s="129"/>
      <c r="AE579" s="129"/>
      <c r="AF579" s="129"/>
      <c r="AG579" s="129"/>
      <c r="AH579" s="129"/>
      <c r="AI579" s="129"/>
      <c r="AJ579" s="129"/>
      <c r="AK579" s="129"/>
      <c r="AL579" s="129"/>
      <c r="AM579" s="129"/>
      <c r="AN579" s="129"/>
      <c r="AO579" s="129"/>
      <c r="AP579" s="129"/>
      <c r="AQ579" s="129"/>
      <c r="AR579" s="129"/>
      <c r="AS579" s="129"/>
      <c r="AT579" s="129"/>
      <c r="AU579" s="129"/>
      <c r="AV579" s="129"/>
      <c r="AW579" s="129"/>
      <c r="AX579" s="129"/>
      <c r="AY579" s="129"/>
      <c r="AZ579" s="129"/>
      <c r="BA579" s="129"/>
      <c r="BB579" s="129"/>
      <c r="BC579" s="129"/>
      <c r="BD579" s="129"/>
      <c r="BE579" s="129"/>
      <c r="BF579" s="129"/>
      <c r="BG579" s="129"/>
      <c r="BH579" s="129"/>
      <c r="BI579" s="129"/>
      <c r="BJ579" s="129"/>
      <c r="BK579" s="129"/>
      <c r="BL579" s="129"/>
      <c r="BM579" s="129"/>
    </row>
    <row r="580" spans="1:65" s="48" customFormat="1" ht="18.75">
      <c r="A580" s="29"/>
      <c r="B580" s="29"/>
      <c r="C580" s="29"/>
      <c r="D580" s="29"/>
      <c r="E580" s="29"/>
      <c r="F580" s="29"/>
      <c r="G580" s="129"/>
      <c r="H580" s="129"/>
      <c r="I580" s="129"/>
      <c r="J580" s="129"/>
      <c r="K580" s="129"/>
      <c r="L580" s="129"/>
      <c r="M580" s="129"/>
      <c r="N580" s="129"/>
      <c r="O580" s="129"/>
      <c r="P580" s="129"/>
      <c r="Q580" s="129"/>
      <c r="R580" s="129"/>
      <c r="S580" s="129"/>
      <c r="T580" s="129"/>
      <c r="U580" s="129"/>
      <c r="V580" s="129"/>
      <c r="W580" s="129"/>
      <c r="X580" s="129"/>
      <c r="Y580" s="129"/>
      <c r="Z580" s="129"/>
      <c r="AA580" s="129"/>
      <c r="AB580" s="129"/>
      <c r="AC580" s="133"/>
      <c r="AD580" s="129"/>
      <c r="AE580" s="129"/>
      <c r="AF580" s="129"/>
      <c r="AG580" s="129"/>
      <c r="AH580" s="129"/>
      <c r="AI580" s="129"/>
      <c r="AJ580" s="129"/>
      <c r="AK580" s="129"/>
      <c r="AL580" s="129"/>
      <c r="AM580" s="129"/>
      <c r="AN580" s="129"/>
      <c r="AO580" s="129"/>
      <c r="AP580" s="129"/>
      <c r="AQ580" s="129"/>
      <c r="AR580" s="129"/>
      <c r="AS580" s="129"/>
      <c r="AT580" s="129"/>
      <c r="AU580" s="129"/>
      <c r="AV580" s="129"/>
      <c r="AW580" s="129"/>
      <c r="AX580" s="129"/>
      <c r="AY580" s="129"/>
      <c r="AZ580" s="129"/>
      <c r="BA580" s="129"/>
      <c r="BB580" s="129"/>
      <c r="BC580" s="129"/>
      <c r="BD580" s="129"/>
      <c r="BE580" s="129"/>
      <c r="BF580" s="129"/>
      <c r="BG580" s="129"/>
      <c r="BH580" s="129"/>
      <c r="BI580" s="129"/>
      <c r="BJ580" s="129"/>
      <c r="BK580" s="129"/>
      <c r="BL580" s="129"/>
      <c r="BM580" s="129"/>
    </row>
    <row r="581" spans="1:65" s="48" customFormat="1" ht="18.75">
      <c r="A581" s="29"/>
      <c r="B581" s="29"/>
      <c r="C581" s="29"/>
      <c r="D581" s="29"/>
      <c r="E581" s="29"/>
      <c r="F581" s="29"/>
      <c r="G581" s="129"/>
      <c r="H581" s="129"/>
      <c r="I581" s="129"/>
      <c r="J581" s="129"/>
      <c r="K581" s="129"/>
      <c r="L581" s="129"/>
      <c r="M581" s="129"/>
      <c r="N581" s="129"/>
      <c r="O581" s="129"/>
      <c r="P581" s="129"/>
      <c r="Q581" s="129"/>
      <c r="R581" s="129"/>
      <c r="S581" s="129"/>
      <c r="T581" s="129"/>
      <c r="U581" s="129"/>
      <c r="V581" s="129"/>
      <c r="W581" s="129"/>
      <c r="X581" s="129"/>
      <c r="Y581" s="129"/>
      <c r="Z581" s="129"/>
      <c r="AA581" s="129"/>
      <c r="AB581" s="129"/>
      <c r="AC581" s="133"/>
      <c r="AD581" s="129"/>
      <c r="AE581" s="129"/>
      <c r="AF581" s="129"/>
      <c r="AG581" s="129"/>
      <c r="AH581" s="129"/>
      <c r="AI581" s="129"/>
      <c r="AJ581" s="129"/>
      <c r="AK581" s="129"/>
      <c r="AL581" s="129"/>
      <c r="AM581" s="129"/>
      <c r="AN581" s="129"/>
      <c r="AO581" s="129"/>
      <c r="AP581" s="129"/>
      <c r="AQ581" s="129"/>
      <c r="AR581" s="129"/>
      <c r="AS581" s="129"/>
      <c r="AT581" s="129"/>
      <c r="AU581" s="129"/>
      <c r="AV581" s="129"/>
      <c r="AW581" s="129"/>
      <c r="AX581" s="129"/>
      <c r="AY581" s="129"/>
      <c r="AZ581" s="129"/>
      <c r="BA581" s="129"/>
      <c r="BB581" s="129"/>
      <c r="BC581" s="129"/>
      <c r="BD581" s="129"/>
      <c r="BE581" s="129"/>
      <c r="BF581" s="129"/>
      <c r="BG581" s="129"/>
      <c r="BH581" s="129"/>
      <c r="BI581" s="129"/>
      <c r="BJ581" s="129"/>
      <c r="BK581" s="129"/>
      <c r="BL581" s="129"/>
      <c r="BM581" s="129"/>
    </row>
    <row r="582" spans="1:65" s="48" customFormat="1" ht="18.75">
      <c r="A582" s="29"/>
      <c r="B582" s="29"/>
      <c r="C582" s="29"/>
      <c r="D582" s="29"/>
      <c r="E582" s="29"/>
      <c r="F582" s="29"/>
      <c r="G582" s="129"/>
      <c r="H582" s="129"/>
      <c r="I582" s="129"/>
      <c r="J582" s="129"/>
      <c r="K582" s="129"/>
      <c r="L582" s="129"/>
      <c r="M582" s="129"/>
      <c r="N582" s="129"/>
      <c r="O582" s="129"/>
      <c r="P582" s="129"/>
      <c r="Q582" s="129"/>
      <c r="R582" s="129"/>
      <c r="S582" s="129"/>
      <c r="T582" s="129"/>
      <c r="U582" s="129"/>
      <c r="V582" s="129"/>
      <c r="W582" s="129"/>
      <c r="X582" s="129"/>
      <c r="Y582" s="129"/>
      <c r="Z582" s="129"/>
      <c r="AA582" s="129"/>
      <c r="AB582" s="129"/>
      <c r="AC582" s="133"/>
      <c r="AD582" s="129"/>
      <c r="AE582" s="129"/>
      <c r="AF582" s="129"/>
      <c r="AG582" s="129"/>
      <c r="AH582" s="129"/>
      <c r="AI582" s="129"/>
      <c r="AJ582" s="129"/>
      <c r="AK582" s="129"/>
      <c r="AL582" s="129"/>
      <c r="AM582" s="129"/>
      <c r="AN582" s="129"/>
      <c r="AO582" s="129"/>
      <c r="AP582" s="129"/>
      <c r="AQ582" s="129"/>
      <c r="AR582" s="129"/>
      <c r="AS582" s="129"/>
      <c r="AT582" s="129"/>
      <c r="AU582" s="129"/>
      <c r="AV582" s="129"/>
      <c r="AW582" s="129"/>
      <c r="AX582" s="129"/>
      <c r="AY582" s="129"/>
      <c r="AZ582" s="129"/>
      <c r="BA582" s="129"/>
      <c r="BB582" s="129"/>
      <c r="BC582" s="129"/>
      <c r="BD582" s="129"/>
      <c r="BE582" s="129"/>
      <c r="BF582" s="129"/>
      <c r="BG582" s="129"/>
      <c r="BH582" s="129"/>
      <c r="BI582" s="129"/>
      <c r="BJ582" s="129"/>
      <c r="BK582" s="129"/>
      <c r="BL582" s="129"/>
      <c r="BM582" s="129"/>
    </row>
    <row r="583" spans="1:65" s="48" customFormat="1" ht="18.75">
      <c r="A583" s="29"/>
      <c r="B583" s="29"/>
      <c r="C583" s="29"/>
      <c r="D583" s="29"/>
      <c r="E583" s="29"/>
      <c r="F583" s="29"/>
      <c r="G583" s="129"/>
      <c r="H583" s="129"/>
      <c r="I583" s="129"/>
      <c r="J583" s="129"/>
      <c r="K583" s="129"/>
      <c r="L583" s="129"/>
      <c r="M583" s="129"/>
      <c r="N583" s="129"/>
      <c r="O583" s="129"/>
      <c r="P583" s="129"/>
      <c r="Q583" s="129"/>
      <c r="R583" s="129"/>
      <c r="S583" s="129"/>
      <c r="T583" s="129"/>
      <c r="U583" s="129"/>
      <c r="V583" s="129"/>
      <c r="W583" s="129"/>
      <c r="X583" s="129"/>
      <c r="Y583" s="129"/>
      <c r="Z583" s="129"/>
      <c r="AA583" s="129"/>
      <c r="AB583" s="129"/>
      <c r="AC583" s="133"/>
      <c r="AD583" s="129"/>
      <c r="AE583" s="129"/>
      <c r="AF583" s="129"/>
      <c r="AG583" s="129"/>
      <c r="AH583" s="129"/>
      <c r="AI583" s="129"/>
      <c r="AJ583" s="129"/>
      <c r="AK583" s="129"/>
      <c r="AL583" s="129"/>
      <c r="AM583" s="129"/>
      <c r="AN583" s="129"/>
      <c r="AO583" s="129"/>
      <c r="AP583" s="129"/>
      <c r="AQ583" s="129"/>
      <c r="AR583" s="129"/>
      <c r="AS583" s="129"/>
      <c r="AT583" s="129"/>
      <c r="AU583" s="129"/>
      <c r="AV583" s="129"/>
      <c r="AW583" s="129"/>
      <c r="AX583" s="129"/>
      <c r="AY583" s="129"/>
      <c r="AZ583" s="129"/>
      <c r="BA583" s="129"/>
      <c r="BB583" s="129"/>
      <c r="BC583" s="129"/>
      <c r="BD583" s="129"/>
      <c r="BE583" s="129"/>
      <c r="BF583" s="129"/>
      <c r="BG583" s="129"/>
      <c r="BH583" s="129"/>
      <c r="BI583" s="129"/>
      <c r="BJ583" s="129"/>
      <c r="BK583" s="129"/>
      <c r="BL583" s="129"/>
      <c r="BM583" s="129"/>
    </row>
    <row r="584" spans="1:65" s="48" customFormat="1" ht="18.75">
      <c r="A584" s="29"/>
      <c r="B584" s="29"/>
      <c r="C584" s="29"/>
      <c r="D584" s="29"/>
      <c r="E584" s="29"/>
      <c r="F584" s="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33"/>
      <c r="AD584" s="129"/>
      <c r="AE584" s="129"/>
      <c r="AF584" s="129"/>
      <c r="AG584" s="129"/>
      <c r="AH584" s="129"/>
      <c r="AI584" s="129"/>
      <c r="AJ584" s="129"/>
      <c r="AK584" s="129"/>
      <c r="AL584" s="129"/>
      <c r="AM584" s="129"/>
      <c r="AN584" s="129"/>
      <c r="AO584" s="129"/>
      <c r="AP584" s="129"/>
      <c r="AQ584" s="129"/>
      <c r="AR584" s="129"/>
      <c r="AS584" s="129"/>
      <c r="AT584" s="129"/>
      <c r="AU584" s="129"/>
      <c r="AV584" s="129"/>
      <c r="AW584" s="129"/>
      <c r="AX584" s="129"/>
      <c r="AY584" s="129"/>
      <c r="AZ584" s="129"/>
      <c r="BA584" s="129"/>
      <c r="BB584" s="129"/>
      <c r="BC584" s="129"/>
      <c r="BD584" s="129"/>
      <c r="BE584" s="129"/>
      <c r="BF584" s="129"/>
      <c r="BG584" s="129"/>
      <c r="BH584" s="129"/>
      <c r="BI584" s="129"/>
      <c r="BJ584" s="129"/>
      <c r="BK584" s="129"/>
      <c r="BL584" s="129"/>
      <c r="BM584" s="129"/>
    </row>
    <row r="585" spans="1:65" s="48" customFormat="1" ht="18.75">
      <c r="A585" s="29"/>
      <c r="B585" s="29"/>
      <c r="C585" s="29"/>
      <c r="D585" s="29"/>
      <c r="E585" s="29"/>
      <c r="F585" s="29"/>
      <c r="G585" s="129"/>
      <c r="H585" s="129"/>
      <c r="I585" s="129"/>
      <c r="J585" s="129"/>
      <c r="K585" s="129"/>
      <c r="L585" s="129"/>
      <c r="M585" s="129"/>
      <c r="N585" s="129"/>
      <c r="O585" s="129"/>
      <c r="P585" s="129"/>
      <c r="Q585" s="129"/>
      <c r="R585" s="129"/>
      <c r="S585" s="129"/>
      <c r="T585" s="129"/>
      <c r="U585" s="129"/>
      <c r="V585" s="129"/>
      <c r="W585" s="129"/>
      <c r="X585" s="129"/>
      <c r="Y585" s="129"/>
      <c r="Z585" s="129"/>
      <c r="AA585" s="129"/>
      <c r="AB585" s="129"/>
      <c r="AC585" s="133"/>
      <c r="AD585" s="129"/>
      <c r="AE585" s="129"/>
      <c r="AF585" s="129"/>
      <c r="AG585" s="129"/>
      <c r="AH585" s="129"/>
      <c r="AI585" s="129"/>
      <c r="AJ585" s="129"/>
      <c r="AK585" s="129"/>
      <c r="AL585" s="129"/>
      <c r="AM585" s="129"/>
      <c r="AN585" s="129"/>
      <c r="AO585" s="129"/>
      <c r="AP585" s="129"/>
      <c r="AQ585" s="129"/>
      <c r="AR585" s="129"/>
      <c r="AS585" s="129"/>
      <c r="AT585" s="129"/>
      <c r="AU585" s="129"/>
      <c r="AV585" s="129"/>
      <c r="AW585" s="129"/>
      <c r="AX585" s="129"/>
      <c r="AY585" s="129"/>
      <c r="AZ585" s="129"/>
      <c r="BA585" s="129"/>
      <c r="BB585" s="129"/>
      <c r="BC585" s="129"/>
      <c r="BD585" s="129"/>
      <c r="BE585" s="129"/>
      <c r="BF585" s="129"/>
      <c r="BG585" s="129"/>
      <c r="BH585" s="129"/>
      <c r="BI585" s="129"/>
      <c r="BJ585" s="129"/>
      <c r="BK585" s="129"/>
      <c r="BL585" s="129"/>
      <c r="BM585" s="129"/>
    </row>
    <row r="586" spans="1:65" s="48" customFormat="1" ht="18.75">
      <c r="A586" s="29"/>
      <c r="B586" s="29"/>
      <c r="C586" s="29"/>
      <c r="D586" s="29"/>
      <c r="E586" s="29"/>
      <c r="F586" s="29"/>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33"/>
      <c r="AD586" s="129"/>
      <c r="AE586" s="129"/>
      <c r="AF586" s="129"/>
      <c r="AG586" s="129"/>
      <c r="AH586" s="129"/>
      <c r="AI586" s="129"/>
      <c r="AJ586" s="129"/>
      <c r="AK586" s="129"/>
      <c r="AL586" s="129"/>
      <c r="AM586" s="129"/>
      <c r="AN586" s="129"/>
      <c r="AO586" s="129"/>
      <c r="AP586" s="129"/>
      <c r="AQ586" s="129"/>
      <c r="AR586" s="129"/>
      <c r="AS586" s="129"/>
      <c r="AT586" s="129"/>
      <c r="AU586" s="129"/>
      <c r="AV586" s="129"/>
      <c r="AW586" s="129"/>
      <c r="AX586" s="129"/>
      <c r="AY586" s="129"/>
      <c r="AZ586" s="129"/>
      <c r="BA586" s="129"/>
      <c r="BB586" s="129"/>
      <c r="BC586" s="129"/>
      <c r="BD586" s="129"/>
      <c r="BE586" s="129"/>
      <c r="BF586" s="129"/>
      <c r="BG586" s="129"/>
      <c r="BH586" s="129"/>
      <c r="BI586" s="129"/>
      <c r="BJ586" s="129"/>
      <c r="BK586" s="129"/>
      <c r="BL586" s="129"/>
      <c r="BM586" s="129"/>
    </row>
    <row r="587" spans="1:65" s="48" customFormat="1" ht="18.75">
      <c r="A587" s="29"/>
      <c r="B587" s="29"/>
      <c r="C587" s="29"/>
      <c r="D587" s="29"/>
      <c r="E587" s="29"/>
      <c r="F587" s="29"/>
      <c r="G587" s="129"/>
      <c r="H587" s="129"/>
      <c r="I587" s="129"/>
      <c r="J587" s="129"/>
      <c r="K587" s="129"/>
      <c r="L587" s="129"/>
      <c r="M587" s="129"/>
      <c r="N587" s="129"/>
      <c r="O587" s="129"/>
      <c r="P587" s="129"/>
      <c r="Q587" s="129"/>
      <c r="R587" s="129"/>
      <c r="S587" s="129"/>
      <c r="T587" s="129"/>
      <c r="U587" s="129"/>
      <c r="V587" s="129"/>
      <c r="W587" s="129"/>
      <c r="X587" s="129"/>
      <c r="Y587" s="129"/>
      <c r="Z587" s="129"/>
      <c r="AA587" s="129"/>
      <c r="AB587" s="129"/>
      <c r="AC587" s="133"/>
      <c r="AD587" s="129"/>
      <c r="AE587" s="129"/>
      <c r="AF587" s="129"/>
      <c r="AG587" s="129"/>
      <c r="AH587" s="129"/>
      <c r="AI587" s="129"/>
      <c r="AJ587" s="129"/>
      <c r="AK587" s="129"/>
      <c r="AL587" s="129"/>
      <c r="AM587" s="129"/>
      <c r="AN587" s="129"/>
      <c r="AO587" s="129"/>
      <c r="AP587" s="129"/>
      <c r="AQ587" s="129"/>
      <c r="AR587" s="129"/>
      <c r="AS587" s="129"/>
      <c r="AT587" s="129"/>
      <c r="AU587" s="129"/>
      <c r="AV587" s="129"/>
      <c r="AW587" s="129"/>
      <c r="AX587" s="129"/>
      <c r="AY587" s="129"/>
      <c r="AZ587" s="129"/>
      <c r="BA587" s="129"/>
      <c r="BB587" s="129"/>
      <c r="BC587" s="129"/>
      <c r="BD587" s="129"/>
      <c r="BE587" s="129"/>
      <c r="BF587" s="129"/>
      <c r="BG587" s="129"/>
      <c r="BH587" s="129"/>
      <c r="BI587" s="129"/>
      <c r="BJ587" s="129"/>
      <c r="BK587" s="129"/>
      <c r="BL587" s="129"/>
      <c r="BM587" s="129"/>
    </row>
    <row r="588" spans="1:65" s="48" customFormat="1" ht="18.75">
      <c r="A588" s="29"/>
      <c r="B588" s="29"/>
      <c r="C588" s="29"/>
      <c r="D588" s="29"/>
      <c r="E588" s="29"/>
      <c r="F588" s="29"/>
      <c r="G588" s="129"/>
      <c r="H588" s="129"/>
      <c r="I588" s="129"/>
      <c r="J588" s="129"/>
      <c r="K588" s="129"/>
      <c r="L588" s="129"/>
      <c r="M588" s="129"/>
      <c r="N588" s="129"/>
      <c r="O588" s="129"/>
      <c r="P588" s="129"/>
      <c r="Q588" s="129"/>
      <c r="R588" s="129"/>
      <c r="S588" s="129"/>
      <c r="T588" s="129"/>
      <c r="U588" s="129"/>
      <c r="V588" s="129"/>
      <c r="W588" s="129"/>
      <c r="X588" s="129"/>
      <c r="Y588" s="129"/>
      <c r="Z588" s="129"/>
      <c r="AA588" s="129"/>
      <c r="AB588" s="129"/>
      <c r="AC588" s="133"/>
      <c r="AD588" s="129"/>
      <c r="AE588" s="129"/>
      <c r="AF588" s="129"/>
      <c r="AG588" s="129"/>
      <c r="AH588" s="129"/>
      <c r="AI588" s="129"/>
      <c r="AJ588" s="129"/>
      <c r="AK588" s="129"/>
      <c r="AL588" s="129"/>
      <c r="AM588" s="129"/>
      <c r="AN588" s="129"/>
      <c r="AO588" s="129"/>
      <c r="AP588" s="129"/>
      <c r="AQ588" s="129"/>
      <c r="AR588" s="129"/>
      <c r="AS588" s="129"/>
      <c r="AT588" s="129"/>
      <c r="AU588" s="129"/>
      <c r="AV588" s="129"/>
      <c r="AW588" s="129"/>
      <c r="AX588" s="129"/>
      <c r="AY588" s="129"/>
      <c r="AZ588" s="129"/>
      <c r="BA588" s="129"/>
      <c r="BB588" s="129"/>
      <c r="BC588" s="129"/>
      <c r="BD588" s="129"/>
      <c r="BE588" s="129"/>
      <c r="BF588" s="129"/>
      <c r="BG588" s="129"/>
      <c r="BH588" s="129"/>
      <c r="BI588" s="129"/>
      <c r="BJ588" s="129"/>
      <c r="BK588" s="129"/>
      <c r="BL588" s="129"/>
      <c r="BM588" s="129"/>
    </row>
    <row r="589" spans="1:65" s="48" customFormat="1" ht="18.75">
      <c r="A589" s="29"/>
      <c r="B589" s="29"/>
      <c r="C589" s="29"/>
      <c r="D589" s="29"/>
      <c r="E589" s="29"/>
      <c r="F589" s="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33"/>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29"/>
      <c r="AY589" s="129"/>
      <c r="AZ589" s="129"/>
      <c r="BA589" s="129"/>
      <c r="BB589" s="129"/>
      <c r="BC589" s="129"/>
      <c r="BD589" s="129"/>
      <c r="BE589" s="129"/>
      <c r="BF589" s="129"/>
      <c r="BG589" s="129"/>
      <c r="BH589" s="129"/>
      <c r="BI589" s="129"/>
      <c r="BJ589" s="129"/>
      <c r="BK589" s="129"/>
      <c r="BL589" s="129"/>
      <c r="BM589" s="129"/>
    </row>
    <row r="590" spans="1:65" s="48" customFormat="1" ht="18.75">
      <c r="A590" s="29"/>
      <c r="B590" s="29"/>
      <c r="C590" s="29"/>
      <c r="D590" s="29"/>
      <c r="E590" s="29"/>
      <c r="F590" s="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33"/>
      <c r="AD590" s="129"/>
      <c r="AE590" s="129"/>
      <c r="AF590" s="129"/>
      <c r="AG590" s="129"/>
      <c r="AH590" s="129"/>
      <c r="AI590" s="129"/>
      <c r="AJ590" s="129"/>
      <c r="AK590" s="129"/>
      <c r="AL590" s="129"/>
      <c r="AM590" s="129"/>
      <c r="AN590" s="129"/>
      <c r="AO590" s="129"/>
      <c r="AP590" s="129"/>
      <c r="AQ590" s="129"/>
      <c r="AR590" s="129"/>
      <c r="AS590" s="129"/>
      <c r="AT590" s="129"/>
      <c r="AU590" s="129"/>
      <c r="AV590" s="129"/>
      <c r="AW590" s="129"/>
      <c r="AX590" s="129"/>
      <c r="AY590" s="129"/>
      <c r="AZ590" s="129"/>
      <c r="BA590" s="129"/>
      <c r="BB590" s="129"/>
      <c r="BC590" s="129"/>
      <c r="BD590" s="129"/>
      <c r="BE590" s="129"/>
      <c r="BF590" s="129"/>
      <c r="BG590" s="129"/>
      <c r="BH590" s="129"/>
      <c r="BI590" s="129"/>
      <c r="BJ590" s="129"/>
      <c r="BK590" s="129"/>
      <c r="BL590" s="129"/>
      <c r="BM590" s="129"/>
    </row>
    <row r="591" spans="1:65" s="48" customFormat="1" ht="18.75">
      <c r="A591" s="29"/>
      <c r="B591" s="29"/>
      <c r="C591" s="29"/>
      <c r="D591" s="29"/>
      <c r="E591" s="29"/>
      <c r="F591" s="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33"/>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29"/>
      <c r="AY591" s="129"/>
      <c r="AZ591" s="129"/>
      <c r="BA591" s="129"/>
      <c r="BB591" s="129"/>
      <c r="BC591" s="129"/>
      <c r="BD591" s="129"/>
      <c r="BE591" s="129"/>
      <c r="BF591" s="129"/>
      <c r="BG591" s="129"/>
      <c r="BH591" s="129"/>
      <c r="BI591" s="129"/>
      <c r="BJ591" s="129"/>
      <c r="BK591" s="129"/>
      <c r="BL591" s="129"/>
      <c r="BM591" s="129"/>
    </row>
    <row r="592" spans="1:65" s="48" customFormat="1" ht="18.75">
      <c r="A592" s="29"/>
      <c r="B592" s="29"/>
      <c r="C592" s="29"/>
      <c r="D592" s="29"/>
      <c r="E592" s="29"/>
      <c r="F592" s="29"/>
      <c r="G592" s="129"/>
      <c r="H592" s="129"/>
      <c r="I592" s="129"/>
      <c r="J592" s="129"/>
      <c r="K592" s="129"/>
      <c r="L592" s="129"/>
      <c r="M592" s="129"/>
      <c r="N592" s="129"/>
      <c r="O592" s="129"/>
      <c r="P592" s="129"/>
      <c r="Q592" s="129"/>
      <c r="R592" s="129"/>
      <c r="S592" s="129"/>
      <c r="T592" s="129"/>
      <c r="U592" s="129"/>
      <c r="V592" s="129"/>
      <c r="W592" s="129"/>
      <c r="X592" s="129"/>
      <c r="Y592" s="129"/>
      <c r="Z592" s="129"/>
      <c r="AA592" s="129"/>
      <c r="AB592" s="129"/>
      <c r="AC592" s="133"/>
      <c r="AD592" s="129"/>
      <c r="AE592" s="129"/>
      <c r="AF592" s="129"/>
      <c r="AG592" s="129"/>
      <c r="AH592" s="129"/>
      <c r="AI592" s="129"/>
      <c r="AJ592" s="129"/>
      <c r="AK592" s="129"/>
      <c r="AL592" s="129"/>
      <c r="AM592" s="129"/>
      <c r="AN592" s="129"/>
      <c r="AO592" s="129"/>
      <c r="AP592" s="129"/>
      <c r="AQ592" s="129"/>
      <c r="AR592" s="129"/>
      <c r="AS592" s="129"/>
      <c r="AT592" s="129"/>
      <c r="AU592" s="129"/>
      <c r="AV592" s="129"/>
      <c r="AW592" s="129"/>
      <c r="AX592" s="129"/>
      <c r="AY592" s="129"/>
      <c r="AZ592" s="129"/>
      <c r="BA592" s="129"/>
      <c r="BB592" s="129"/>
      <c r="BC592" s="129"/>
      <c r="BD592" s="129"/>
      <c r="BE592" s="129"/>
      <c r="BF592" s="129"/>
      <c r="BG592" s="129"/>
      <c r="BH592" s="129"/>
      <c r="BI592" s="129"/>
      <c r="BJ592" s="129"/>
      <c r="BK592" s="129"/>
      <c r="BL592" s="129"/>
      <c r="BM592" s="129"/>
    </row>
    <row r="593" spans="1:65" s="48" customFormat="1" ht="18.75">
      <c r="A593" s="29"/>
      <c r="B593" s="29"/>
      <c r="C593" s="29"/>
      <c r="D593" s="29"/>
      <c r="E593" s="29"/>
      <c r="F593" s="29"/>
      <c r="G593" s="129"/>
      <c r="H593" s="129"/>
      <c r="I593" s="129"/>
      <c r="J593" s="129"/>
      <c r="K593" s="129"/>
      <c r="L593" s="129"/>
      <c r="M593" s="129"/>
      <c r="N593" s="129"/>
      <c r="O593" s="129"/>
      <c r="P593" s="129"/>
      <c r="Q593" s="129"/>
      <c r="R593" s="129"/>
      <c r="S593" s="129"/>
      <c r="T593" s="129"/>
      <c r="U593" s="129"/>
      <c r="V593" s="129"/>
      <c r="W593" s="129"/>
      <c r="X593" s="129"/>
      <c r="Y593" s="129"/>
      <c r="Z593" s="129"/>
      <c r="AA593" s="129"/>
      <c r="AB593" s="129"/>
      <c r="AC593" s="133"/>
      <c r="AD593" s="129"/>
      <c r="AE593" s="129"/>
      <c r="AF593" s="129"/>
      <c r="AG593" s="129"/>
      <c r="AH593" s="129"/>
      <c r="AI593" s="129"/>
      <c r="AJ593" s="129"/>
      <c r="AK593" s="129"/>
      <c r="AL593" s="129"/>
      <c r="AM593" s="129"/>
      <c r="AN593" s="129"/>
      <c r="AO593" s="129"/>
      <c r="AP593" s="129"/>
      <c r="AQ593" s="129"/>
      <c r="AR593" s="129"/>
      <c r="AS593" s="129"/>
      <c r="AT593" s="129"/>
      <c r="AU593" s="129"/>
      <c r="AV593" s="129"/>
      <c r="AW593" s="129"/>
      <c r="AX593" s="129"/>
      <c r="AY593" s="129"/>
      <c r="AZ593" s="129"/>
      <c r="BA593" s="129"/>
      <c r="BB593" s="129"/>
      <c r="BC593" s="129"/>
      <c r="BD593" s="129"/>
      <c r="BE593" s="129"/>
      <c r="BF593" s="129"/>
      <c r="BG593" s="129"/>
      <c r="BH593" s="129"/>
      <c r="BI593" s="129"/>
      <c r="BJ593" s="129"/>
      <c r="BK593" s="129"/>
      <c r="BL593" s="129"/>
      <c r="BM593" s="129"/>
    </row>
    <row r="594" spans="1:65" s="48" customFormat="1" ht="18.75">
      <c r="A594" s="29"/>
      <c r="B594" s="29"/>
      <c r="C594" s="29"/>
      <c r="D594" s="29"/>
      <c r="E594" s="29"/>
      <c r="F594" s="29"/>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33"/>
      <c r="AD594" s="129"/>
      <c r="AE594" s="129"/>
      <c r="AF594" s="129"/>
      <c r="AG594" s="129"/>
      <c r="AH594" s="129"/>
      <c r="AI594" s="129"/>
      <c r="AJ594" s="129"/>
      <c r="AK594" s="129"/>
      <c r="AL594" s="129"/>
      <c r="AM594" s="129"/>
      <c r="AN594" s="129"/>
      <c r="AO594" s="129"/>
      <c r="AP594" s="129"/>
      <c r="AQ594" s="129"/>
      <c r="AR594" s="129"/>
      <c r="AS594" s="129"/>
      <c r="AT594" s="129"/>
      <c r="AU594" s="129"/>
      <c r="AV594" s="129"/>
      <c r="AW594" s="129"/>
      <c r="AX594" s="129"/>
      <c r="AY594" s="129"/>
      <c r="AZ594" s="129"/>
      <c r="BA594" s="129"/>
      <c r="BB594" s="129"/>
      <c r="BC594" s="129"/>
      <c r="BD594" s="129"/>
      <c r="BE594" s="129"/>
      <c r="BF594" s="129"/>
      <c r="BG594" s="129"/>
      <c r="BH594" s="129"/>
      <c r="BI594" s="129"/>
      <c r="BJ594" s="129"/>
      <c r="BK594" s="129"/>
      <c r="BL594" s="129"/>
      <c r="BM594" s="129"/>
    </row>
    <row r="595" spans="1:65" s="48" customFormat="1" ht="18.75">
      <c r="A595" s="29"/>
      <c r="B595" s="29"/>
      <c r="C595" s="29"/>
      <c r="D595" s="29"/>
      <c r="E595" s="29"/>
      <c r="F595" s="29"/>
      <c r="G595" s="129"/>
      <c r="H595" s="129"/>
      <c r="I595" s="129"/>
      <c r="J595" s="129"/>
      <c r="K595" s="129"/>
      <c r="L595" s="129"/>
      <c r="M595" s="129"/>
      <c r="N595" s="129"/>
      <c r="O595" s="129"/>
      <c r="P595" s="129"/>
      <c r="Q595" s="129"/>
      <c r="R595" s="129"/>
      <c r="S595" s="129"/>
      <c r="T595" s="129"/>
      <c r="U595" s="129"/>
      <c r="V595" s="129"/>
      <c r="W595" s="129"/>
      <c r="X595" s="129"/>
      <c r="Y595" s="129"/>
      <c r="Z595" s="129"/>
      <c r="AA595" s="129"/>
      <c r="AB595" s="129"/>
      <c r="AC595" s="133"/>
      <c r="AD595" s="129"/>
      <c r="AE595" s="129"/>
      <c r="AF595" s="129"/>
      <c r="AG595" s="129"/>
      <c r="AH595" s="129"/>
      <c r="AI595" s="129"/>
      <c r="AJ595" s="129"/>
      <c r="AK595" s="129"/>
      <c r="AL595" s="129"/>
      <c r="AM595" s="129"/>
      <c r="AN595" s="129"/>
      <c r="AO595" s="129"/>
      <c r="AP595" s="129"/>
      <c r="AQ595" s="129"/>
      <c r="AR595" s="129"/>
      <c r="AS595" s="129"/>
      <c r="AT595" s="129"/>
      <c r="AU595" s="129"/>
      <c r="AV595" s="129"/>
      <c r="AW595" s="129"/>
      <c r="AX595" s="129"/>
      <c r="AY595" s="129"/>
      <c r="AZ595" s="129"/>
      <c r="BA595" s="129"/>
      <c r="BB595" s="129"/>
      <c r="BC595" s="129"/>
      <c r="BD595" s="129"/>
      <c r="BE595" s="129"/>
      <c r="BF595" s="129"/>
      <c r="BG595" s="129"/>
      <c r="BH595" s="129"/>
      <c r="BI595" s="129"/>
      <c r="BJ595" s="129"/>
      <c r="BK595" s="129"/>
      <c r="BL595" s="129"/>
      <c r="BM595" s="129"/>
    </row>
    <row r="596" spans="1:65" s="48" customFormat="1" ht="18.75">
      <c r="A596" s="29"/>
      <c r="B596" s="29"/>
      <c r="C596" s="29"/>
      <c r="D596" s="29"/>
      <c r="E596" s="29"/>
      <c r="F596" s="29"/>
      <c r="G596" s="129"/>
      <c r="H596" s="129"/>
      <c r="I596" s="129"/>
      <c r="J596" s="129"/>
      <c r="K596" s="129"/>
      <c r="L596" s="129"/>
      <c r="M596" s="129"/>
      <c r="N596" s="129"/>
      <c r="O596" s="129"/>
      <c r="P596" s="129"/>
      <c r="Q596" s="129"/>
      <c r="R596" s="129"/>
      <c r="S596" s="129"/>
      <c r="T596" s="129"/>
      <c r="U596" s="129"/>
      <c r="V596" s="129"/>
      <c r="W596" s="129"/>
      <c r="X596" s="129"/>
      <c r="Y596" s="129"/>
      <c r="Z596" s="129"/>
      <c r="AA596" s="129"/>
      <c r="AB596" s="129"/>
      <c r="AC596" s="133"/>
      <c r="AD596" s="129"/>
      <c r="AE596" s="129"/>
      <c r="AF596" s="129"/>
      <c r="AG596" s="129"/>
      <c r="AH596" s="129"/>
      <c r="AI596" s="129"/>
      <c r="AJ596" s="129"/>
      <c r="AK596" s="129"/>
      <c r="AL596" s="129"/>
      <c r="AM596" s="129"/>
      <c r="AN596" s="129"/>
      <c r="AO596" s="129"/>
      <c r="AP596" s="129"/>
      <c r="AQ596" s="129"/>
      <c r="AR596" s="129"/>
      <c r="AS596" s="129"/>
      <c r="AT596" s="129"/>
      <c r="AU596" s="129"/>
      <c r="AV596" s="129"/>
      <c r="AW596" s="129"/>
      <c r="AX596" s="129"/>
      <c r="AY596" s="129"/>
      <c r="AZ596" s="129"/>
      <c r="BA596" s="129"/>
      <c r="BB596" s="129"/>
      <c r="BC596" s="129"/>
      <c r="BD596" s="129"/>
      <c r="BE596" s="129"/>
      <c r="BF596" s="129"/>
      <c r="BG596" s="129"/>
      <c r="BH596" s="129"/>
      <c r="BI596" s="129"/>
      <c r="BJ596" s="129"/>
      <c r="BK596" s="129"/>
      <c r="BL596" s="129"/>
      <c r="BM596" s="129"/>
    </row>
    <row r="597" spans="1:65" s="48" customFormat="1" ht="18.75">
      <c r="A597" s="29"/>
      <c r="B597" s="29"/>
      <c r="C597" s="29"/>
      <c r="D597" s="29"/>
      <c r="E597" s="29"/>
      <c r="F597" s="29"/>
      <c r="G597" s="129"/>
      <c r="H597" s="129"/>
      <c r="I597" s="129"/>
      <c r="J597" s="129"/>
      <c r="K597" s="129"/>
      <c r="L597" s="129"/>
      <c r="M597" s="129"/>
      <c r="N597" s="129"/>
      <c r="O597" s="129"/>
      <c r="P597" s="129"/>
      <c r="Q597" s="129"/>
      <c r="R597" s="129"/>
      <c r="S597" s="129"/>
      <c r="T597" s="129"/>
      <c r="U597" s="129"/>
      <c r="V597" s="129"/>
      <c r="W597" s="129"/>
      <c r="X597" s="129"/>
      <c r="Y597" s="129"/>
      <c r="Z597" s="129"/>
      <c r="AA597" s="129"/>
      <c r="AB597" s="129"/>
      <c r="AC597" s="133"/>
      <c r="AD597" s="129"/>
      <c r="AE597" s="129"/>
      <c r="AF597" s="129"/>
      <c r="AG597" s="129"/>
      <c r="AH597" s="129"/>
      <c r="AI597" s="129"/>
      <c r="AJ597" s="129"/>
      <c r="AK597" s="129"/>
      <c r="AL597" s="129"/>
      <c r="AM597" s="129"/>
      <c r="AN597" s="129"/>
      <c r="AO597" s="129"/>
      <c r="AP597" s="129"/>
      <c r="AQ597" s="129"/>
      <c r="AR597" s="129"/>
      <c r="AS597" s="129"/>
      <c r="AT597" s="129"/>
      <c r="AU597" s="129"/>
      <c r="AV597" s="129"/>
      <c r="AW597" s="129"/>
      <c r="AX597" s="129"/>
      <c r="AY597" s="129"/>
      <c r="AZ597" s="129"/>
      <c r="BA597" s="129"/>
      <c r="BB597" s="129"/>
      <c r="BC597" s="129"/>
      <c r="BD597" s="129"/>
      <c r="BE597" s="129"/>
      <c r="BF597" s="129"/>
      <c r="BG597" s="129"/>
      <c r="BH597" s="129"/>
      <c r="BI597" s="129"/>
      <c r="BJ597" s="129"/>
      <c r="BK597" s="129"/>
      <c r="BL597" s="129"/>
      <c r="BM597" s="129"/>
    </row>
    <row r="598" spans="1:65" s="48" customFormat="1" ht="18.75">
      <c r="A598" s="29"/>
      <c r="B598" s="29"/>
      <c r="C598" s="29"/>
      <c r="D598" s="29"/>
      <c r="E598" s="29"/>
      <c r="F598" s="29"/>
      <c r="G598" s="129"/>
      <c r="H598" s="129"/>
      <c r="I598" s="129"/>
      <c r="J598" s="129"/>
      <c r="K598" s="129"/>
      <c r="L598" s="129"/>
      <c r="M598" s="129"/>
      <c r="N598" s="129"/>
      <c r="O598" s="129"/>
      <c r="P598" s="129"/>
      <c r="Q598" s="129"/>
      <c r="R598" s="129"/>
      <c r="S598" s="129"/>
      <c r="T598" s="129"/>
      <c r="U598" s="129"/>
      <c r="V598" s="129"/>
      <c r="W598" s="129"/>
      <c r="X598" s="129"/>
      <c r="Y598" s="129"/>
      <c r="Z598" s="129"/>
      <c r="AA598" s="129"/>
      <c r="AB598" s="129"/>
      <c r="AC598" s="133"/>
      <c r="AD598" s="129"/>
      <c r="AE598" s="129"/>
      <c r="AF598" s="129"/>
      <c r="AG598" s="129"/>
      <c r="AH598" s="129"/>
      <c r="AI598" s="129"/>
      <c r="AJ598" s="129"/>
      <c r="AK598" s="129"/>
      <c r="AL598" s="129"/>
      <c r="AM598" s="129"/>
      <c r="AN598" s="129"/>
      <c r="AO598" s="129"/>
      <c r="AP598" s="129"/>
      <c r="AQ598" s="129"/>
      <c r="AR598" s="129"/>
      <c r="AS598" s="129"/>
      <c r="AT598" s="129"/>
      <c r="AU598" s="129"/>
      <c r="AV598" s="129"/>
      <c r="AW598" s="129"/>
      <c r="AX598" s="129"/>
      <c r="AY598" s="129"/>
      <c r="AZ598" s="129"/>
      <c r="BA598" s="129"/>
      <c r="BB598" s="129"/>
      <c r="BC598" s="129"/>
      <c r="BD598" s="129"/>
      <c r="BE598" s="129"/>
      <c r="BF598" s="129"/>
      <c r="BG598" s="129"/>
      <c r="BH598" s="129"/>
      <c r="BI598" s="129"/>
      <c r="BJ598" s="129"/>
      <c r="BK598" s="129"/>
      <c r="BL598" s="129"/>
      <c r="BM598" s="129"/>
    </row>
    <row r="599" spans="1:65" s="48" customFormat="1" ht="18.75">
      <c r="A599" s="29"/>
      <c r="B599" s="29"/>
      <c r="C599" s="29"/>
      <c r="D599" s="29"/>
      <c r="E599" s="29"/>
      <c r="F599" s="29"/>
      <c r="G599" s="129"/>
      <c r="H599" s="129"/>
      <c r="I599" s="129"/>
      <c r="J599" s="129"/>
      <c r="K599" s="129"/>
      <c r="L599" s="129"/>
      <c r="M599" s="129"/>
      <c r="N599" s="129"/>
      <c r="O599" s="129"/>
      <c r="P599" s="129"/>
      <c r="Q599" s="129"/>
      <c r="R599" s="129"/>
      <c r="S599" s="129"/>
      <c r="T599" s="129"/>
      <c r="U599" s="129"/>
      <c r="V599" s="129"/>
      <c r="W599" s="129"/>
      <c r="X599" s="129"/>
      <c r="Y599" s="129"/>
      <c r="Z599" s="129"/>
      <c r="AA599" s="129"/>
      <c r="AB599" s="129"/>
      <c r="AC599" s="133"/>
      <c r="AD599" s="129"/>
      <c r="AE599" s="129"/>
      <c r="AF599" s="129"/>
      <c r="AG599" s="129"/>
      <c r="AH599" s="129"/>
      <c r="AI599" s="129"/>
      <c r="AJ599" s="129"/>
      <c r="AK599" s="129"/>
      <c r="AL599" s="129"/>
      <c r="AM599" s="129"/>
      <c r="AN599" s="129"/>
      <c r="AO599" s="129"/>
      <c r="AP599" s="129"/>
      <c r="AQ599" s="129"/>
      <c r="AR599" s="129"/>
      <c r="AS599" s="129"/>
      <c r="AT599" s="129"/>
      <c r="AU599" s="129"/>
      <c r="AV599" s="129"/>
      <c r="AW599" s="129"/>
      <c r="AX599" s="129"/>
      <c r="AY599" s="129"/>
      <c r="AZ599" s="129"/>
      <c r="BA599" s="129"/>
      <c r="BB599" s="129"/>
      <c r="BC599" s="129"/>
      <c r="BD599" s="129"/>
      <c r="BE599" s="129"/>
      <c r="BF599" s="129"/>
      <c r="BG599" s="129"/>
      <c r="BH599" s="129"/>
      <c r="BI599" s="129"/>
      <c r="BJ599" s="129"/>
      <c r="BK599" s="129"/>
      <c r="BL599" s="129"/>
      <c r="BM599" s="129"/>
    </row>
    <row r="600" spans="1:65" s="48" customFormat="1" ht="18.75">
      <c r="A600" s="29"/>
      <c r="B600" s="29"/>
      <c r="C600" s="29"/>
      <c r="D600" s="29"/>
      <c r="E600" s="29"/>
      <c r="F600" s="29"/>
      <c r="G600" s="129"/>
      <c r="H600" s="129"/>
      <c r="I600" s="129"/>
      <c r="J600" s="129"/>
      <c r="K600" s="129"/>
      <c r="L600" s="129"/>
      <c r="M600" s="129"/>
      <c r="N600" s="129"/>
      <c r="O600" s="129"/>
      <c r="P600" s="129"/>
      <c r="Q600" s="129"/>
      <c r="R600" s="129"/>
      <c r="S600" s="129"/>
      <c r="T600" s="129"/>
      <c r="U600" s="129"/>
      <c r="V600" s="129"/>
      <c r="W600" s="129"/>
      <c r="X600" s="129"/>
      <c r="Y600" s="129"/>
      <c r="Z600" s="129"/>
      <c r="AA600" s="129"/>
      <c r="AB600" s="129"/>
      <c r="AC600" s="133"/>
      <c r="AD600" s="129"/>
      <c r="AE600" s="129"/>
      <c r="AF600" s="129"/>
      <c r="AG600" s="129"/>
      <c r="AH600" s="129"/>
      <c r="AI600" s="129"/>
      <c r="AJ600" s="129"/>
      <c r="AK600" s="129"/>
      <c r="AL600" s="129"/>
      <c r="AM600" s="129"/>
      <c r="AN600" s="129"/>
      <c r="AO600" s="129"/>
      <c r="AP600" s="129"/>
      <c r="AQ600" s="129"/>
      <c r="AR600" s="129"/>
      <c r="AS600" s="129"/>
      <c r="AT600" s="129"/>
      <c r="AU600" s="129"/>
      <c r="AV600" s="129"/>
      <c r="AW600" s="129"/>
      <c r="AX600" s="129"/>
      <c r="AY600" s="129"/>
      <c r="AZ600" s="129"/>
      <c r="BA600" s="129"/>
      <c r="BB600" s="129"/>
      <c r="BC600" s="129"/>
      <c r="BD600" s="129"/>
      <c r="BE600" s="129"/>
      <c r="BF600" s="129"/>
      <c r="BG600" s="129"/>
      <c r="BH600" s="129"/>
      <c r="BI600" s="129"/>
      <c r="BJ600" s="129"/>
      <c r="BK600" s="129"/>
      <c r="BL600" s="129"/>
      <c r="BM600" s="129"/>
    </row>
    <row r="601" spans="1:65" s="48" customFormat="1" ht="18.75">
      <c r="A601" s="29"/>
      <c r="B601" s="29"/>
      <c r="C601" s="29"/>
      <c r="D601" s="29"/>
      <c r="E601" s="29"/>
      <c r="F601" s="29"/>
      <c r="G601" s="129"/>
      <c r="H601" s="129"/>
      <c r="I601" s="129"/>
      <c r="J601" s="129"/>
      <c r="K601" s="129"/>
      <c r="L601" s="129"/>
      <c r="M601" s="129"/>
      <c r="N601" s="129"/>
      <c r="O601" s="129"/>
      <c r="P601" s="129"/>
      <c r="Q601" s="129"/>
      <c r="R601" s="129"/>
      <c r="S601" s="129"/>
      <c r="T601" s="129"/>
      <c r="U601" s="129"/>
      <c r="V601" s="129"/>
      <c r="W601" s="129"/>
      <c r="X601" s="129"/>
      <c r="Y601" s="129"/>
      <c r="Z601" s="129"/>
      <c r="AA601" s="129"/>
      <c r="AB601" s="129"/>
      <c r="AC601" s="133"/>
      <c r="AD601" s="129"/>
      <c r="AE601" s="129"/>
      <c r="AF601" s="129"/>
      <c r="AG601" s="129"/>
      <c r="AH601" s="129"/>
      <c r="AI601" s="129"/>
      <c r="AJ601" s="129"/>
      <c r="AK601" s="129"/>
      <c r="AL601" s="129"/>
      <c r="AM601" s="129"/>
      <c r="AN601" s="129"/>
      <c r="AO601" s="129"/>
      <c r="AP601" s="129"/>
      <c r="AQ601" s="129"/>
      <c r="AR601" s="129"/>
      <c r="AS601" s="129"/>
      <c r="AT601" s="129"/>
      <c r="AU601" s="129"/>
      <c r="AV601" s="129"/>
      <c r="AW601" s="129"/>
      <c r="AX601" s="129"/>
      <c r="AY601" s="129"/>
      <c r="AZ601" s="129"/>
      <c r="BA601" s="129"/>
      <c r="BB601" s="129"/>
      <c r="BC601" s="129"/>
      <c r="BD601" s="129"/>
      <c r="BE601" s="129"/>
      <c r="BF601" s="129"/>
      <c r="BG601" s="129"/>
      <c r="BH601" s="129"/>
      <c r="BI601" s="129"/>
      <c r="BJ601" s="129"/>
      <c r="BK601" s="129"/>
      <c r="BL601" s="129"/>
      <c r="BM601" s="129"/>
    </row>
    <row r="602" spans="1:65" s="48" customFormat="1" ht="18.75">
      <c r="A602" s="29"/>
      <c r="B602" s="29"/>
      <c r="C602" s="29"/>
      <c r="D602" s="29"/>
      <c r="E602" s="29"/>
      <c r="F602" s="29"/>
      <c r="G602" s="129"/>
      <c r="H602" s="129"/>
      <c r="I602" s="129"/>
      <c r="J602" s="129"/>
      <c r="K602" s="129"/>
      <c r="L602" s="129"/>
      <c r="M602" s="129"/>
      <c r="N602" s="129"/>
      <c r="O602" s="129"/>
      <c r="P602" s="129"/>
      <c r="Q602" s="129"/>
      <c r="R602" s="129"/>
      <c r="S602" s="129"/>
      <c r="T602" s="129"/>
      <c r="U602" s="129"/>
      <c r="V602" s="129"/>
      <c r="W602" s="129"/>
      <c r="X602" s="129"/>
      <c r="Y602" s="129"/>
      <c r="Z602" s="129"/>
      <c r="AA602" s="129"/>
      <c r="AB602" s="129"/>
      <c r="AC602" s="133"/>
      <c r="AD602" s="129"/>
      <c r="AE602" s="129"/>
      <c r="AF602" s="129"/>
      <c r="AG602" s="129"/>
      <c r="AH602" s="129"/>
      <c r="AI602" s="129"/>
      <c r="AJ602" s="129"/>
      <c r="AK602" s="129"/>
      <c r="AL602" s="129"/>
      <c r="AM602" s="129"/>
      <c r="AN602" s="129"/>
      <c r="AO602" s="129"/>
      <c r="AP602" s="129"/>
      <c r="AQ602" s="129"/>
      <c r="AR602" s="129"/>
      <c r="AS602" s="129"/>
      <c r="AT602" s="129"/>
      <c r="AU602" s="129"/>
      <c r="AV602" s="129"/>
      <c r="AW602" s="129"/>
      <c r="AX602" s="129"/>
      <c r="AY602" s="129"/>
      <c r="AZ602" s="129"/>
      <c r="BA602" s="129"/>
      <c r="BB602" s="129"/>
      <c r="BC602" s="129"/>
      <c r="BD602" s="129"/>
      <c r="BE602" s="129"/>
      <c r="BF602" s="129"/>
      <c r="BG602" s="129"/>
      <c r="BH602" s="129"/>
      <c r="BI602" s="129"/>
      <c r="BJ602" s="129"/>
      <c r="BK602" s="129"/>
      <c r="BL602" s="129"/>
      <c r="BM602" s="129"/>
    </row>
    <row r="603" spans="1:65" s="48" customFormat="1" ht="18.75">
      <c r="A603" s="29"/>
      <c r="B603" s="29"/>
      <c r="C603" s="29"/>
      <c r="D603" s="29"/>
      <c r="E603" s="29"/>
      <c r="F603" s="29"/>
      <c r="G603" s="129"/>
      <c r="H603" s="129"/>
      <c r="I603" s="129"/>
      <c r="J603" s="129"/>
      <c r="K603" s="129"/>
      <c r="L603" s="129"/>
      <c r="M603" s="129"/>
      <c r="N603" s="129"/>
      <c r="O603" s="129"/>
      <c r="P603" s="129"/>
      <c r="Q603" s="129"/>
      <c r="R603" s="129"/>
      <c r="S603" s="129"/>
      <c r="T603" s="129"/>
      <c r="U603" s="129"/>
      <c r="V603" s="129"/>
      <c r="W603" s="129"/>
      <c r="X603" s="129"/>
      <c r="Y603" s="129"/>
      <c r="Z603" s="129"/>
      <c r="AA603" s="129"/>
      <c r="AB603" s="129"/>
      <c r="AC603" s="133"/>
      <c r="AD603" s="129"/>
      <c r="AE603" s="129"/>
      <c r="AF603" s="129"/>
      <c r="AG603" s="129"/>
      <c r="AH603" s="129"/>
      <c r="AI603" s="129"/>
      <c r="AJ603" s="129"/>
      <c r="AK603" s="129"/>
      <c r="AL603" s="129"/>
      <c r="AM603" s="129"/>
      <c r="AN603" s="129"/>
      <c r="AO603" s="129"/>
      <c r="AP603" s="129"/>
      <c r="AQ603" s="129"/>
      <c r="AR603" s="129"/>
      <c r="AS603" s="129"/>
      <c r="AT603" s="129"/>
      <c r="AU603" s="129"/>
      <c r="AV603" s="129"/>
      <c r="AW603" s="129"/>
      <c r="AX603" s="129"/>
      <c r="AY603" s="129"/>
      <c r="AZ603" s="129"/>
      <c r="BA603" s="129"/>
      <c r="BB603" s="129"/>
      <c r="BC603" s="129"/>
      <c r="BD603" s="129"/>
      <c r="BE603" s="129"/>
      <c r="BF603" s="129"/>
      <c r="BG603" s="129"/>
      <c r="BH603" s="129"/>
      <c r="BI603" s="129"/>
      <c r="BJ603" s="129"/>
      <c r="BK603" s="129"/>
      <c r="BL603" s="129"/>
      <c r="BM603" s="129"/>
    </row>
    <row r="604" spans="1:65" s="48" customFormat="1" ht="18.75">
      <c r="A604" s="29"/>
      <c r="B604" s="29"/>
      <c r="C604" s="29"/>
      <c r="D604" s="29"/>
      <c r="E604" s="29"/>
      <c r="F604" s="29"/>
      <c r="G604" s="129"/>
      <c r="H604" s="129"/>
      <c r="I604" s="129"/>
      <c r="J604" s="129"/>
      <c r="K604" s="129"/>
      <c r="L604" s="129"/>
      <c r="M604" s="129"/>
      <c r="N604" s="129"/>
      <c r="O604" s="129"/>
      <c r="P604" s="129"/>
      <c r="Q604" s="129"/>
      <c r="R604" s="129"/>
      <c r="S604" s="129"/>
      <c r="T604" s="129"/>
      <c r="U604" s="129"/>
      <c r="V604" s="129"/>
      <c r="W604" s="129"/>
      <c r="X604" s="129"/>
      <c r="Y604" s="129"/>
      <c r="Z604" s="129"/>
      <c r="AA604" s="129"/>
      <c r="AB604" s="129"/>
      <c r="AC604" s="133"/>
      <c r="AD604" s="129"/>
      <c r="AE604" s="129"/>
      <c r="AF604" s="129"/>
      <c r="AG604" s="129"/>
      <c r="AH604" s="129"/>
      <c r="AI604" s="129"/>
      <c r="AJ604" s="129"/>
      <c r="AK604" s="129"/>
      <c r="AL604" s="129"/>
      <c r="AM604" s="129"/>
      <c r="AN604" s="129"/>
      <c r="AO604" s="129"/>
      <c r="AP604" s="129"/>
      <c r="AQ604" s="129"/>
      <c r="AR604" s="129"/>
      <c r="AS604" s="129"/>
      <c r="AT604" s="129"/>
      <c r="AU604" s="129"/>
      <c r="AV604" s="129"/>
      <c r="AW604" s="129"/>
      <c r="AX604" s="129"/>
      <c r="AY604" s="129"/>
      <c r="AZ604" s="129"/>
      <c r="BA604" s="129"/>
      <c r="BB604" s="129"/>
      <c r="BC604" s="129"/>
      <c r="BD604" s="129"/>
      <c r="BE604" s="129"/>
      <c r="BF604" s="129"/>
      <c r="BG604" s="129"/>
      <c r="BH604" s="129"/>
      <c r="BI604" s="129"/>
      <c r="BJ604" s="129"/>
      <c r="BK604" s="129"/>
      <c r="BL604" s="129"/>
      <c r="BM604" s="129"/>
    </row>
    <row r="605" spans="1:65" s="48" customFormat="1" ht="18.75">
      <c r="A605" s="29"/>
      <c r="B605" s="29"/>
      <c r="C605" s="29"/>
      <c r="D605" s="29"/>
      <c r="E605" s="29"/>
      <c r="F605" s="29"/>
      <c r="G605" s="129"/>
      <c r="H605" s="129"/>
      <c r="I605" s="129"/>
      <c r="J605" s="129"/>
      <c r="K605" s="129"/>
      <c r="L605" s="129"/>
      <c r="M605" s="129"/>
      <c r="N605" s="129"/>
      <c r="O605" s="129"/>
      <c r="P605" s="129"/>
      <c r="Q605" s="129"/>
      <c r="R605" s="129"/>
      <c r="S605" s="129"/>
      <c r="T605" s="129"/>
      <c r="U605" s="129"/>
      <c r="V605" s="129"/>
      <c r="W605" s="129"/>
      <c r="X605" s="129"/>
      <c r="Y605" s="129"/>
      <c r="Z605" s="129"/>
      <c r="AA605" s="129"/>
      <c r="AB605" s="129"/>
      <c r="AC605" s="133"/>
      <c r="AD605" s="129"/>
      <c r="AE605" s="129"/>
      <c r="AF605" s="129"/>
      <c r="AG605" s="129"/>
      <c r="AH605" s="129"/>
      <c r="AI605" s="129"/>
      <c r="AJ605" s="129"/>
      <c r="AK605" s="129"/>
      <c r="AL605" s="129"/>
      <c r="AM605" s="129"/>
      <c r="AN605" s="129"/>
      <c r="AO605" s="129"/>
      <c r="AP605" s="129"/>
      <c r="AQ605" s="129"/>
      <c r="AR605" s="129"/>
      <c r="AS605" s="129"/>
      <c r="AT605" s="129"/>
      <c r="AU605" s="129"/>
      <c r="AV605" s="129"/>
      <c r="AW605" s="129"/>
      <c r="AX605" s="129"/>
      <c r="AY605" s="129"/>
      <c r="AZ605" s="129"/>
      <c r="BA605" s="129"/>
      <c r="BB605" s="129"/>
      <c r="BC605" s="129"/>
      <c r="BD605" s="129"/>
      <c r="BE605" s="129"/>
      <c r="BF605" s="129"/>
      <c r="BG605" s="129"/>
      <c r="BH605" s="129"/>
      <c r="BI605" s="129"/>
      <c r="BJ605" s="129"/>
      <c r="BK605" s="129"/>
      <c r="BL605" s="129"/>
      <c r="BM605" s="129"/>
    </row>
    <row r="606" spans="1:65" s="48" customFormat="1" ht="18.75">
      <c r="A606" s="29"/>
      <c r="B606" s="29"/>
      <c r="C606" s="29"/>
      <c r="D606" s="29"/>
      <c r="E606" s="29"/>
      <c r="F606" s="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29"/>
      <c r="AC606" s="133"/>
      <c r="AD606" s="129"/>
      <c r="AE606" s="129"/>
      <c r="AF606" s="129"/>
      <c r="AG606" s="129"/>
      <c r="AH606" s="129"/>
      <c r="AI606" s="129"/>
      <c r="AJ606" s="129"/>
      <c r="AK606" s="129"/>
      <c r="AL606" s="129"/>
      <c r="AM606" s="129"/>
      <c r="AN606" s="129"/>
      <c r="AO606" s="129"/>
      <c r="AP606" s="129"/>
      <c r="AQ606" s="129"/>
      <c r="AR606" s="129"/>
      <c r="AS606" s="129"/>
      <c r="AT606" s="129"/>
      <c r="AU606" s="129"/>
      <c r="AV606" s="129"/>
      <c r="AW606" s="129"/>
      <c r="AX606" s="129"/>
      <c r="AY606" s="129"/>
      <c r="AZ606" s="129"/>
      <c r="BA606" s="129"/>
      <c r="BB606" s="129"/>
      <c r="BC606" s="129"/>
      <c r="BD606" s="129"/>
      <c r="BE606" s="129"/>
      <c r="BF606" s="129"/>
      <c r="BG606" s="129"/>
      <c r="BH606" s="129"/>
      <c r="BI606" s="129"/>
      <c r="BJ606" s="129"/>
      <c r="BK606" s="129"/>
      <c r="BL606" s="129"/>
      <c r="BM606" s="129"/>
    </row>
  </sheetData>
  <sheetProtection/>
  <mergeCells count="108">
    <mergeCell ref="AD6:AF7"/>
    <mergeCell ref="AC6:AC10"/>
    <mergeCell ref="AP6:AR7"/>
    <mergeCell ref="AP8:AR8"/>
    <mergeCell ref="AP9:AP10"/>
    <mergeCell ref="AG6:AI7"/>
    <mergeCell ref="AG8:AI8"/>
    <mergeCell ref="AG9:AG10"/>
    <mergeCell ref="AH9:AI9"/>
    <mergeCell ref="AQ9:AR9"/>
    <mergeCell ref="AD8:AF8"/>
    <mergeCell ref="AD9:AD10"/>
    <mergeCell ref="AE9:AF9"/>
    <mergeCell ref="Z8:AB8"/>
    <mergeCell ref="Z9:Z10"/>
    <mergeCell ref="AA9:AB9"/>
    <mergeCell ref="T8:V8"/>
    <mergeCell ref="S9:S10"/>
    <mergeCell ref="Z6:AB7"/>
    <mergeCell ref="W8:Y8"/>
    <mergeCell ref="W9:W10"/>
    <mergeCell ref="X9:Y9"/>
    <mergeCell ref="R9:R10"/>
    <mergeCell ref="L8:L10"/>
    <mergeCell ref="F6:H7"/>
    <mergeCell ref="F8:F10"/>
    <mergeCell ref="G8:H8"/>
    <mergeCell ref="W6:Y7"/>
    <mergeCell ref="O9:P9"/>
    <mergeCell ref="I6:J7"/>
    <mergeCell ref="T9:T10"/>
    <mergeCell ref="U9:V9"/>
    <mergeCell ref="H9:H10"/>
    <mergeCell ref="N9:N10"/>
    <mergeCell ref="I8:I10"/>
    <mergeCell ref="T6:V7"/>
    <mergeCell ref="Q6:S7"/>
    <mergeCell ref="A108:S108"/>
    <mergeCell ref="C6:C10"/>
    <mergeCell ref="D6:D10"/>
    <mergeCell ref="E6:E10"/>
    <mergeCell ref="R8:S8"/>
    <mergeCell ref="A6:A10"/>
    <mergeCell ref="B6:B10"/>
    <mergeCell ref="Q8:Q10"/>
    <mergeCell ref="N8:P8"/>
    <mergeCell ref="M8:M10"/>
    <mergeCell ref="K6:L7"/>
    <mergeCell ref="J8:J10"/>
    <mergeCell ref="K8:K10"/>
    <mergeCell ref="M6:P7"/>
    <mergeCell ref="G9:G10"/>
    <mergeCell ref="BB8:BD8"/>
    <mergeCell ref="BB9:BB10"/>
    <mergeCell ref="BC9:BD9"/>
    <mergeCell ref="BH6:BJ7"/>
    <mergeCell ref="BH8:BJ8"/>
    <mergeCell ref="BH9:BH10"/>
    <mergeCell ref="BI9:BJ9"/>
    <mergeCell ref="BF9:BG9"/>
    <mergeCell ref="BK6:BM7"/>
    <mergeCell ref="BK8:BM8"/>
    <mergeCell ref="BK9:BK10"/>
    <mergeCell ref="BT8:BV8"/>
    <mergeCell ref="BT9:BT10"/>
    <mergeCell ref="BU9:BV9"/>
    <mergeCell ref="BL9:BM9"/>
    <mergeCell ref="BN8:BP8"/>
    <mergeCell ref="BN9:BN10"/>
    <mergeCell ref="BO9:BP9"/>
    <mergeCell ref="AJ6:AL7"/>
    <mergeCell ref="AJ8:AL8"/>
    <mergeCell ref="AJ9:AJ10"/>
    <mergeCell ref="AK9:AL9"/>
    <mergeCell ref="AM6:AO7"/>
    <mergeCell ref="AM8:AO8"/>
    <mergeCell ref="AM9:AM10"/>
    <mergeCell ref="AN9:AO9"/>
    <mergeCell ref="BE9:BE10"/>
    <mergeCell ref="AV6:AX7"/>
    <mergeCell ref="AV8:AX8"/>
    <mergeCell ref="AV9:AV10"/>
    <mergeCell ref="AW9:AX9"/>
    <mergeCell ref="AS6:AU7"/>
    <mergeCell ref="AS8:AU8"/>
    <mergeCell ref="AS9:AS10"/>
    <mergeCell ref="AT9:AU9"/>
    <mergeCell ref="BB6:BD7"/>
    <mergeCell ref="BT6:BY7"/>
    <mergeCell ref="BW8:BY8"/>
    <mergeCell ref="BW9:BW10"/>
    <mergeCell ref="BX9:BY9"/>
    <mergeCell ref="AY6:BA7"/>
    <mergeCell ref="AY8:BA8"/>
    <mergeCell ref="AY9:AY10"/>
    <mergeCell ref="AZ9:BA9"/>
    <mergeCell ref="BE6:BG7"/>
    <mergeCell ref="BE8:BG8"/>
    <mergeCell ref="A2:BZ2"/>
    <mergeCell ref="BZ6:BZ10"/>
    <mergeCell ref="A5:BZ5"/>
    <mergeCell ref="A3:BZ3"/>
    <mergeCell ref="A1:BZ1"/>
    <mergeCell ref="A4:BZ4"/>
    <mergeCell ref="BN6:BS7"/>
    <mergeCell ref="BQ8:BS8"/>
    <mergeCell ref="BQ9:BQ10"/>
    <mergeCell ref="BR9:BS9"/>
  </mergeCells>
  <printOptions horizontalCentered="1"/>
  <pageMargins left="0.433070866141732" right="0.31496062992126" top="0.551181102362205" bottom="0.551181102362205" header="0.31496062992126" footer="0.31496062992126"/>
  <pageSetup firstPageNumber="1" useFirstPageNumber="1" fitToHeight="0" horizontalDpi="600" verticalDpi="600" orientation="landscape" paperSize="8" scale="40" r:id="rId3"/>
  <headerFooter differentFirst="1">
    <oddFooter>&amp;R&amp;"Times New Roman,Regular"&amp;14&amp;P</oddFooter>
  </headerFooter>
  <legacyDrawing r:id="rId2"/>
</worksheet>
</file>

<file path=xl/worksheets/sheet2.xml><?xml version="1.0" encoding="utf-8"?>
<worksheet xmlns="http://schemas.openxmlformats.org/spreadsheetml/2006/main" xmlns:r="http://schemas.openxmlformats.org/officeDocument/2006/relationships">
  <sheetPr>
    <tabColor rgb="FF92D050"/>
  </sheetPr>
  <dimension ref="A1:CR333"/>
  <sheetViews>
    <sheetView tabSelected="1" view="pageBreakPreview" zoomScale="60" zoomScaleNormal="40" zoomScalePageLayoutView="0" workbookViewId="0" topLeftCell="A1">
      <selection activeCell="A4" sqref="A4:CP4"/>
    </sheetView>
  </sheetViews>
  <sheetFormatPr defaultColWidth="9.140625" defaultRowHeight="15"/>
  <cols>
    <col min="1" max="1" width="5.140625" style="271" customWidth="1"/>
    <col min="2" max="2" width="41.140625" style="280" customWidth="1"/>
    <col min="3" max="3" width="10.00390625" style="281" customWidth="1"/>
    <col min="4" max="4" width="8.7109375" style="281" hidden="1" customWidth="1"/>
    <col min="5" max="5" width="9.140625" style="281" customWidth="1"/>
    <col min="6" max="6" width="8.421875" style="281" hidden="1" customWidth="1"/>
    <col min="7" max="7" width="9.7109375" style="281" hidden="1" customWidth="1"/>
    <col min="8" max="8" width="18.421875" style="281" customWidth="1"/>
    <col min="9" max="9" width="14.140625" style="278" customWidth="1"/>
    <col min="10" max="10" width="11.421875" style="278" customWidth="1"/>
    <col min="11" max="11" width="10.7109375" style="278" customWidth="1"/>
    <col min="12" max="12" width="9.421875" style="278" customWidth="1"/>
    <col min="13" max="13" width="8.8515625" style="278" customWidth="1"/>
    <col min="14" max="14" width="12.57421875" style="278" customWidth="1"/>
    <col min="15" max="15" width="12.8515625" style="278" customWidth="1"/>
    <col min="16" max="16" width="12.57421875" style="278" hidden="1" customWidth="1"/>
    <col min="17" max="17" width="11.7109375" style="278" hidden="1" customWidth="1"/>
    <col min="18" max="18" width="10.7109375" style="278" hidden="1" customWidth="1"/>
    <col min="19" max="19" width="8.7109375" style="278" hidden="1" customWidth="1"/>
    <col min="20" max="20" width="8.28125" style="278" hidden="1" customWidth="1"/>
    <col min="21" max="21" width="11.140625" style="278" hidden="1" customWidth="1"/>
    <col min="22" max="23" width="10.28125" style="278" hidden="1" customWidth="1"/>
    <col min="24" max="24" width="11.28125" style="278" hidden="1" customWidth="1"/>
    <col min="25" max="25" width="8.28125" style="278" hidden="1" customWidth="1"/>
    <col min="26" max="26" width="11.421875" style="278" hidden="1" customWidth="1"/>
    <col min="27" max="27" width="10.8515625" style="278" hidden="1" customWidth="1"/>
    <col min="28" max="28" width="13.421875" style="278" customWidth="1"/>
    <col min="29" max="29" width="11.140625" style="278" customWidth="1"/>
    <col min="30" max="30" width="11.28125" style="278" customWidth="1"/>
    <col min="31" max="31" width="9.8515625" style="278" customWidth="1"/>
    <col min="32" max="32" width="8.28125" style="278" hidden="1" customWidth="1"/>
    <col min="33" max="33" width="10.7109375" style="278" hidden="1" customWidth="1"/>
    <col min="34" max="34" width="12.7109375" style="278" customWidth="1"/>
    <col min="35" max="35" width="11.8515625" style="278" customWidth="1"/>
    <col min="36" max="36" width="9.140625" style="278" customWidth="1"/>
    <col min="37" max="37" width="9.28125" style="278" customWidth="1"/>
    <col min="38" max="38" width="11.140625" style="278" customWidth="1"/>
    <col min="39" max="41" width="10.57421875" style="278" customWidth="1"/>
    <col min="42" max="43" width="9.7109375" style="278" customWidth="1"/>
    <col min="44" max="44" width="10.421875" style="278" customWidth="1"/>
    <col min="45" max="45" width="11.421875" style="278" customWidth="1"/>
    <col min="46" max="46" width="9.7109375" style="278" customWidth="1"/>
    <col min="47" max="48" width="10.140625" style="278" customWidth="1"/>
    <col min="49" max="49" width="10.57421875" style="278" customWidth="1"/>
    <col min="50" max="50" width="10.421875" style="278" customWidth="1"/>
    <col min="51" max="51" width="10.28125" style="278" customWidth="1"/>
    <col min="52" max="52" width="9.28125" style="278" customWidth="1"/>
    <col min="53" max="53" width="10.421875" style="278" customWidth="1"/>
    <col min="54" max="54" width="12.00390625" style="278" customWidth="1"/>
    <col min="55" max="55" width="10.7109375" style="278" customWidth="1"/>
    <col min="56" max="56" width="10.140625" style="278" customWidth="1"/>
    <col min="57" max="57" width="9.7109375" style="278" customWidth="1"/>
    <col min="58" max="58" width="9.28125" style="278" customWidth="1"/>
    <col min="59" max="59" width="11.7109375" style="278" customWidth="1"/>
    <col min="60" max="60" width="10.8515625" style="278" customWidth="1"/>
    <col min="61" max="61" width="10.57421875" style="278" customWidth="1"/>
    <col min="62" max="62" width="9.140625" style="278" customWidth="1"/>
    <col min="63" max="63" width="9.421875" style="278" customWidth="1"/>
    <col min="64" max="64" width="11.8515625" style="278" customWidth="1"/>
    <col min="65" max="65" width="9.8515625" style="279" hidden="1" customWidth="1"/>
    <col min="66" max="66" width="9.00390625" style="279" hidden="1" customWidth="1"/>
    <col min="67" max="67" width="10.140625" style="279" hidden="1" customWidth="1"/>
    <col min="68" max="68" width="10.421875" style="279" hidden="1" customWidth="1"/>
    <col min="69" max="69" width="10.140625" style="279" hidden="1" customWidth="1"/>
    <col min="70" max="70" width="10.8515625" style="277" hidden="1" customWidth="1"/>
    <col min="71" max="72" width="9.140625" style="277" hidden="1" customWidth="1"/>
    <col min="73" max="73" width="10.140625" style="277" hidden="1" customWidth="1"/>
    <col min="74" max="74" width="9.140625" style="277" hidden="1" customWidth="1"/>
    <col min="75" max="75" width="11.140625" style="177" customWidth="1"/>
    <col min="76" max="76" width="9.8515625" style="177" customWidth="1"/>
    <col min="77" max="77" width="10.57421875" style="177" customWidth="1"/>
    <col min="78" max="78" width="10.28125" style="177" customWidth="1"/>
    <col min="79" max="79" width="11.57421875" style="177" customWidth="1"/>
    <col min="80" max="80" width="12.28125" style="177" hidden="1" customWidth="1"/>
    <col min="81" max="81" width="9.8515625" style="177" hidden="1" customWidth="1"/>
    <col min="82" max="82" width="10.140625" style="177" hidden="1" customWidth="1"/>
    <col min="83" max="83" width="10.28125" style="177" hidden="1" customWidth="1"/>
    <col min="84" max="84" width="11.7109375" style="177" hidden="1" customWidth="1"/>
    <col min="85" max="85" width="10.7109375" style="177" hidden="1" customWidth="1"/>
    <col min="86" max="88" width="0" style="177" hidden="1" customWidth="1"/>
    <col min="89" max="89" width="11.57421875" style="177" hidden="1" customWidth="1"/>
    <col min="90" max="90" width="11.421875" style="177" hidden="1" customWidth="1"/>
    <col min="91" max="93" width="0" style="177" hidden="1" customWidth="1"/>
    <col min="94" max="94" width="12.140625" style="177" hidden="1" customWidth="1"/>
    <col min="95" max="95" width="9.140625" style="177" customWidth="1"/>
    <col min="96" max="96" width="10.28125" style="177" bestFit="1" customWidth="1"/>
    <col min="97" max="16384" width="9.140625" style="177" customWidth="1"/>
  </cols>
  <sheetData>
    <row r="1" spans="1:94" s="146" customFormat="1" ht="27.75">
      <c r="A1" s="318" t="s">
        <v>78</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row>
    <row r="2" spans="1:94" s="146" customFormat="1" ht="27.75">
      <c r="A2" s="319" t="s">
        <v>385</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row>
    <row r="3" spans="1:94" s="147" customFormat="1" ht="27.75">
      <c r="A3" s="320" t="s">
        <v>386</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0"/>
      <c r="CN3" s="320"/>
      <c r="CO3" s="320"/>
      <c r="CP3" s="320"/>
    </row>
    <row r="4" spans="1:94" s="147" customFormat="1" ht="27.75">
      <c r="A4" s="321" t="s">
        <v>394</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row>
    <row r="5" spans="1:94" s="148" customFormat="1" ht="35.25" customHeight="1">
      <c r="A5" s="322" t="s">
        <v>0</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row>
    <row r="6" spans="1:94" s="149" customFormat="1" ht="77.25" customHeight="1">
      <c r="A6" s="329"/>
      <c r="B6" s="329"/>
      <c r="C6" s="344" t="s">
        <v>1</v>
      </c>
      <c r="D6" s="329" t="s">
        <v>2</v>
      </c>
      <c r="E6" s="329" t="s">
        <v>3</v>
      </c>
      <c r="F6" s="339" t="s">
        <v>257</v>
      </c>
      <c r="G6" s="339" t="s">
        <v>258</v>
      </c>
      <c r="H6" s="323" t="s">
        <v>259</v>
      </c>
      <c r="I6" s="323"/>
      <c r="J6" s="323"/>
      <c r="K6" s="323"/>
      <c r="L6" s="323"/>
      <c r="M6" s="323"/>
      <c r="N6" s="323"/>
      <c r="O6" s="323"/>
      <c r="P6" s="329" t="s">
        <v>4</v>
      </c>
      <c r="Q6" s="329"/>
      <c r="R6" s="329"/>
      <c r="S6" s="329"/>
      <c r="T6" s="329"/>
      <c r="U6" s="329"/>
      <c r="V6" s="342" t="s">
        <v>260</v>
      </c>
      <c r="W6" s="343"/>
      <c r="X6" s="343"/>
      <c r="Y6" s="343"/>
      <c r="Z6" s="343"/>
      <c r="AA6" s="344"/>
      <c r="AB6" s="329" t="s">
        <v>261</v>
      </c>
      <c r="AC6" s="329"/>
      <c r="AD6" s="329"/>
      <c r="AE6" s="329"/>
      <c r="AF6" s="329"/>
      <c r="AG6" s="329"/>
      <c r="AH6" s="329"/>
      <c r="AI6" s="329" t="s">
        <v>219</v>
      </c>
      <c r="AJ6" s="329"/>
      <c r="AK6" s="329"/>
      <c r="AL6" s="329"/>
      <c r="AM6" s="329"/>
      <c r="AN6" s="329" t="s">
        <v>262</v>
      </c>
      <c r="AO6" s="329"/>
      <c r="AP6" s="329"/>
      <c r="AQ6" s="329"/>
      <c r="AR6" s="329"/>
      <c r="AS6" s="329" t="s">
        <v>263</v>
      </c>
      <c r="AT6" s="329"/>
      <c r="AU6" s="329"/>
      <c r="AV6" s="329"/>
      <c r="AW6" s="329"/>
      <c r="AX6" s="329" t="s">
        <v>264</v>
      </c>
      <c r="AY6" s="329"/>
      <c r="AZ6" s="329"/>
      <c r="BA6" s="329"/>
      <c r="BB6" s="329"/>
      <c r="BC6" s="329" t="s">
        <v>265</v>
      </c>
      <c r="BD6" s="329"/>
      <c r="BE6" s="329"/>
      <c r="BF6" s="329"/>
      <c r="BG6" s="329"/>
      <c r="BH6" s="329" t="s">
        <v>266</v>
      </c>
      <c r="BI6" s="329"/>
      <c r="BJ6" s="329"/>
      <c r="BK6" s="329"/>
      <c r="BL6" s="329"/>
      <c r="BM6" s="338" t="s">
        <v>267</v>
      </c>
      <c r="BN6" s="338"/>
      <c r="BO6" s="338"/>
      <c r="BP6" s="338"/>
      <c r="BQ6" s="338"/>
      <c r="BR6" s="338" t="s">
        <v>268</v>
      </c>
      <c r="BS6" s="338"/>
      <c r="BT6" s="338"/>
      <c r="BU6" s="338"/>
      <c r="BV6" s="338"/>
      <c r="BW6" s="329" t="s">
        <v>390</v>
      </c>
      <c r="BX6" s="329"/>
      <c r="BY6" s="329"/>
      <c r="BZ6" s="329"/>
      <c r="CA6" s="329"/>
      <c r="CB6" s="329" t="s">
        <v>269</v>
      </c>
      <c r="CC6" s="329"/>
      <c r="CD6" s="329"/>
      <c r="CE6" s="329"/>
      <c r="CF6" s="329"/>
      <c r="CG6" s="329" t="s">
        <v>270</v>
      </c>
      <c r="CH6" s="329"/>
      <c r="CI6" s="329"/>
      <c r="CJ6" s="329"/>
      <c r="CK6" s="329"/>
      <c r="CL6" s="329" t="s">
        <v>271</v>
      </c>
      <c r="CM6" s="329"/>
      <c r="CN6" s="329"/>
      <c r="CO6" s="329"/>
      <c r="CP6" s="329"/>
    </row>
    <row r="7" spans="1:94" s="149" customFormat="1" ht="30" customHeight="1">
      <c r="A7" s="329"/>
      <c r="B7" s="329"/>
      <c r="C7" s="344"/>
      <c r="D7" s="329"/>
      <c r="E7" s="329"/>
      <c r="F7" s="340"/>
      <c r="G7" s="340"/>
      <c r="H7" s="323" t="s">
        <v>272</v>
      </c>
      <c r="I7" s="323" t="s">
        <v>10</v>
      </c>
      <c r="J7" s="323"/>
      <c r="K7" s="323"/>
      <c r="L7" s="323"/>
      <c r="M7" s="323"/>
      <c r="N7" s="323"/>
      <c r="O7" s="323"/>
      <c r="P7" s="323" t="s">
        <v>273</v>
      </c>
      <c r="Q7" s="329" t="s">
        <v>274</v>
      </c>
      <c r="R7" s="329"/>
      <c r="S7" s="329"/>
      <c r="T7" s="329"/>
      <c r="U7" s="329"/>
      <c r="V7" s="323" t="s">
        <v>273</v>
      </c>
      <c r="W7" s="329" t="s">
        <v>274</v>
      </c>
      <c r="X7" s="329"/>
      <c r="Y7" s="329"/>
      <c r="Z7" s="329"/>
      <c r="AA7" s="329"/>
      <c r="AB7" s="323" t="s">
        <v>273</v>
      </c>
      <c r="AC7" s="329" t="s">
        <v>274</v>
      </c>
      <c r="AD7" s="329"/>
      <c r="AE7" s="329"/>
      <c r="AF7" s="329"/>
      <c r="AG7" s="329"/>
      <c r="AH7" s="329"/>
      <c r="AI7" s="323" t="s">
        <v>273</v>
      </c>
      <c r="AJ7" s="329" t="s">
        <v>274</v>
      </c>
      <c r="AK7" s="329"/>
      <c r="AL7" s="329"/>
      <c r="AM7" s="329"/>
      <c r="AN7" s="323" t="s">
        <v>273</v>
      </c>
      <c r="AO7" s="329" t="s">
        <v>274</v>
      </c>
      <c r="AP7" s="329"/>
      <c r="AQ7" s="329"/>
      <c r="AR7" s="329"/>
      <c r="AS7" s="328" t="s">
        <v>273</v>
      </c>
      <c r="AT7" s="329" t="s">
        <v>274</v>
      </c>
      <c r="AU7" s="329"/>
      <c r="AV7" s="329"/>
      <c r="AW7" s="329"/>
      <c r="AX7" s="328" t="s">
        <v>273</v>
      </c>
      <c r="AY7" s="329" t="s">
        <v>274</v>
      </c>
      <c r="AZ7" s="329"/>
      <c r="BA7" s="329"/>
      <c r="BB7" s="329"/>
      <c r="BC7" s="323" t="s">
        <v>273</v>
      </c>
      <c r="BD7" s="329" t="s">
        <v>274</v>
      </c>
      <c r="BE7" s="329"/>
      <c r="BF7" s="329"/>
      <c r="BG7" s="329"/>
      <c r="BH7" s="323" t="s">
        <v>273</v>
      </c>
      <c r="BI7" s="329" t="s">
        <v>274</v>
      </c>
      <c r="BJ7" s="329"/>
      <c r="BK7" s="329"/>
      <c r="BL7" s="329"/>
      <c r="BM7" s="330" t="s">
        <v>11</v>
      </c>
      <c r="BN7" s="338" t="s">
        <v>274</v>
      </c>
      <c r="BO7" s="338"/>
      <c r="BP7" s="338"/>
      <c r="BQ7" s="338"/>
      <c r="BR7" s="330" t="s">
        <v>11</v>
      </c>
      <c r="BS7" s="338" t="s">
        <v>274</v>
      </c>
      <c r="BT7" s="338"/>
      <c r="BU7" s="338"/>
      <c r="BV7" s="338"/>
      <c r="BW7" s="323" t="s">
        <v>11</v>
      </c>
      <c r="BX7" s="329" t="s">
        <v>274</v>
      </c>
      <c r="BY7" s="329"/>
      <c r="BZ7" s="329"/>
      <c r="CA7" s="329"/>
      <c r="CB7" s="323" t="s">
        <v>11</v>
      </c>
      <c r="CC7" s="329" t="s">
        <v>274</v>
      </c>
      <c r="CD7" s="329"/>
      <c r="CE7" s="329"/>
      <c r="CF7" s="329"/>
      <c r="CG7" s="323" t="s">
        <v>11</v>
      </c>
      <c r="CH7" s="329" t="s">
        <v>274</v>
      </c>
      <c r="CI7" s="329"/>
      <c r="CJ7" s="329"/>
      <c r="CK7" s="329"/>
      <c r="CL7" s="323" t="s">
        <v>11</v>
      </c>
      <c r="CM7" s="329" t="s">
        <v>274</v>
      </c>
      <c r="CN7" s="329"/>
      <c r="CO7" s="329"/>
      <c r="CP7" s="329"/>
    </row>
    <row r="8" spans="1:94" s="149" customFormat="1" ht="30" customHeight="1">
      <c r="A8" s="329"/>
      <c r="B8" s="329"/>
      <c r="C8" s="344"/>
      <c r="D8" s="329"/>
      <c r="E8" s="329"/>
      <c r="F8" s="340"/>
      <c r="G8" s="340"/>
      <c r="H8" s="323"/>
      <c r="I8" s="323" t="s">
        <v>273</v>
      </c>
      <c r="J8" s="323" t="s">
        <v>274</v>
      </c>
      <c r="K8" s="323"/>
      <c r="L8" s="323"/>
      <c r="M8" s="323"/>
      <c r="N8" s="323"/>
      <c r="O8" s="323"/>
      <c r="P8" s="323"/>
      <c r="Q8" s="323" t="s">
        <v>275</v>
      </c>
      <c r="R8" s="323"/>
      <c r="S8" s="323"/>
      <c r="T8" s="323"/>
      <c r="U8" s="323" t="s">
        <v>276</v>
      </c>
      <c r="V8" s="323"/>
      <c r="W8" s="323" t="s">
        <v>275</v>
      </c>
      <c r="X8" s="323"/>
      <c r="Y8" s="323"/>
      <c r="Z8" s="323"/>
      <c r="AA8" s="323" t="s">
        <v>277</v>
      </c>
      <c r="AB8" s="323"/>
      <c r="AC8" s="323" t="s">
        <v>275</v>
      </c>
      <c r="AD8" s="323"/>
      <c r="AE8" s="323"/>
      <c r="AF8" s="323"/>
      <c r="AG8" s="323"/>
      <c r="AH8" s="323" t="s">
        <v>277</v>
      </c>
      <c r="AI8" s="323"/>
      <c r="AJ8" s="323" t="s">
        <v>275</v>
      </c>
      <c r="AK8" s="323"/>
      <c r="AL8" s="323"/>
      <c r="AM8" s="323" t="s">
        <v>277</v>
      </c>
      <c r="AN8" s="323"/>
      <c r="AO8" s="323" t="s">
        <v>275</v>
      </c>
      <c r="AP8" s="323"/>
      <c r="AQ8" s="323"/>
      <c r="AR8" s="323" t="s">
        <v>277</v>
      </c>
      <c r="AS8" s="328"/>
      <c r="AT8" s="323" t="s">
        <v>275</v>
      </c>
      <c r="AU8" s="323"/>
      <c r="AV8" s="323"/>
      <c r="AW8" s="323" t="s">
        <v>277</v>
      </c>
      <c r="AX8" s="328"/>
      <c r="AY8" s="323" t="s">
        <v>275</v>
      </c>
      <c r="AZ8" s="323"/>
      <c r="BA8" s="323"/>
      <c r="BB8" s="323" t="s">
        <v>277</v>
      </c>
      <c r="BC8" s="323"/>
      <c r="BD8" s="323" t="s">
        <v>275</v>
      </c>
      <c r="BE8" s="323"/>
      <c r="BF8" s="323"/>
      <c r="BG8" s="323" t="s">
        <v>277</v>
      </c>
      <c r="BH8" s="323"/>
      <c r="BI8" s="323" t="s">
        <v>275</v>
      </c>
      <c r="BJ8" s="323"/>
      <c r="BK8" s="323"/>
      <c r="BL8" s="323" t="s">
        <v>277</v>
      </c>
      <c r="BM8" s="330"/>
      <c r="BN8" s="330" t="s">
        <v>278</v>
      </c>
      <c r="BO8" s="330"/>
      <c r="BP8" s="330"/>
      <c r="BQ8" s="330" t="s">
        <v>279</v>
      </c>
      <c r="BR8" s="330"/>
      <c r="BS8" s="330" t="s">
        <v>278</v>
      </c>
      <c r="BT8" s="330"/>
      <c r="BU8" s="330"/>
      <c r="BV8" s="330" t="s">
        <v>279</v>
      </c>
      <c r="BW8" s="323"/>
      <c r="BX8" s="323" t="s">
        <v>278</v>
      </c>
      <c r="BY8" s="323"/>
      <c r="BZ8" s="323"/>
      <c r="CA8" s="323" t="s">
        <v>277</v>
      </c>
      <c r="CB8" s="323"/>
      <c r="CC8" s="323" t="s">
        <v>278</v>
      </c>
      <c r="CD8" s="323"/>
      <c r="CE8" s="323"/>
      <c r="CF8" s="323" t="s">
        <v>277</v>
      </c>
      <c r="CG8" s="323"/>
      <c r="CH8" s="323" t="s">
        <v>278</v>
      </c>
      <c r="CI8" s="323"/>
      <c r="CJ8" s="323"/>
      <c r="CK8" s="323" t="s">
        <v>277</v>
      </c>
      <c r="CL8" s="323"/>
      <c r="CM8" s="323" t="s">
        <v>278</v>
      </c>
      <c r="CN8" s="323"/>
      <c r="CO8" s="323"/>
      <c r="CP8" s="323" t="s">
        <v>277</v>
      </c>
    </row>
    <row r="9" spans="1:94" s="149" customFormat="1" ht="30.75" customHeight="1">
      <c r="A9" s="329"/>
      <c r="B9" s="329"/>
      <c r="C9" s="344"/>
      <c r="D9" s="329"/>
      <c r="E9" s="329"/>
      <c r="F9" s="340"/>
      <c r="G9" s="340"/>
      <c r="H9" s="323"/>
      <c r="I9" s="323"/>
      <c r="J9" s="329" t="s">
        <v>280</v>
      </c>
      <c r="K9" s="329"/>
      <c r="L9" s="329"/>
      <c r="M9" s="323" t="s">
        <v>281</v>
      </c>
      <c r="N9" s="323"/>
      <c r="O9" s="323"/>
      <c r="P9" s="323"/>
      <c r="Q9" s="323" t="s">
        <v>282</v>
      </c>
      <c r="R9" s="323" t="s">
        <v>14</v>
      </c>
      <c r="S9" s="323"/>
      <c r="T9" s="323"/>
      <c r="U9" s="323"/>
      <c r="V9" s="323"/>
      <c r="W9" s="323" t="s">
        <v>282</v>
      </c>
      <c r="X9" s="323" t="s">
        <v>14</v>
      </c>
      <c r="Y9" s="323"/>
      <c r="Z9" s="323"/>
      <c r="AA9" s="323"/>
      <c r="AB9" s="323"/>
      <c r="AC9" s="323" t="s">
        <v>282</v>
      </c>
      <c r="AD9" s="329" t="s">
        <v>14</v>
      </c>
      <c r="AE9" s="329"/>
      <c r="AF9" s="329"/>
      <c r="AG9" s="329"/>
      <c r="AH9" s="323"/>
      <c r="AI9" s="323"/>
      <c r="AJ9" s="323" t="s">
        <v>282</v>
      </c>
      <c r="AK9" s="329" t="s">
        <v>14</v>
      </c>
      <c r="AL9" s="329"/>
      <c r="AM9" s="323"/>
      <c r="AN9" s="323"/>
      <c r="AO9" s="323" t="s">
        <v>282</v>
      </c>
      <c r="AP9" s="329" t="s">
        <v>14</v>
      </c>
      <c r="AQ9" s="329"/>
      <c r="AR9" s="323"/>
      <c r="AS9" s="328"/>
      <c r="AT9" s="328" t="s">
        <v>282</v>
      </c>
      <c r="AU9" s="329" t="s">
        <v>14</v>
      </c>
      <c r="AV9" s="329"/>
      <c r="AW9" s="323"/>
      <c r="AX9" s="328"/>
      <c r="AY9" s="328" t="s">
        <v>282</v>
      </c>
      <c r="AZ9" s="329" t="s">
        <v>14</v>
      </c>
      <c r="BA9" s="329"/>
      <c r="BB9" s="323"/>
      <c r="BC9" s="323"/>
      <c r="BD9" s="328" t="s">
        <v>282</v>
      </c>
      <c r="BE9" s="329" t="s">
        <v>14</v>
      </c>
      <c r="BF9" s="329"/>
      <c r="BG9" s="323"/>
      <c r="BH9" s="323"/>
      <c r="BI9" s="328" t="s">
        <v>282</v>
      </c>
      <c r="BJ9" s="329" t="s">
        <v>14</v>
      </c>
      <c r="BK9" s="329"/>
      <c r="BL9" s="323"/>
      <c r="BM9" s="330"/>
      <c r="BN9" s="337" t="s">
        <v>13</v>
      </c>
      <c r="BO9" s="338" t="s">
        <v>14</v>
      </c>
      <c r="BP9" s="338"/>
      <c r="BQ9" s="330"/>
      <c r="BR9" s="330"/>
      <c r="BS9" s="337" t="s">
        <v>13</v>
      </c>
      <c r="BT9" s="338" t="s">
        <v>14</v>
      </c>
      <c r="BU9" s="338"/>
      <c r="BV9" s="330"/>
      <c r="BW9" s="323"/>
      <c r="BX9" s="328" t="s">
        <v>13</v>
      </c>
      <c r="BY9" s="329" t="s">
        <v>14</v>
      </c>
      <c r="BZ9" s="329"/>
      <c r="CA9" s="323"/>
      <c r="CB9" s="323"/>
      <c r="CC9" s="328" t="s">
        <v>13</v>
      </c>
      <c r="CD9" s="329" t="s">
        <v>14</v>
      </c>
      <c r="CE9" s="329"/>
      <c r="CF9" s="323"/>
      <c r="CG9" s="323"/>
      <c r="CH9" s="328" t="s">
        <v>13</v>
      </c>
      <c r="CI9" s="329" t="s">
        <v>14</v>
      </c>
      <c r="CJ9" s="329"/>
      <c r="CK9" s="323"/>
      <c r="CL9" s="323"/>
      <c r="CM9" s="328" t="s">
        <v>13</v>
      </c>
      <c r="CN9" s="329" t="s">
        <v>14</v>
      </c>
      <c r="CO9" s="329"/>
      <c r="CP9" s="323"/>
    </row>
    <row r="10" spans="1:94" s="149" customFormat="1" ht="30.75" customHeight="1">
      <c r="A10" s="329"/>
      <c r="B10" s="329"/>
      <c r="C10" s="344"/>
      <c r="D10" s="329"/>
      <c r="E10" s="329"/>
      <c r="F10" s="340"/>
      <c r="G10" s="340"/>
      <c r="H10" s="323"/>
      <c r="I10" s="323"/>
      <c r="J10" s="329"/>
      <c r="K10" s="329"/>
      <c r="L10" s="329"/>
      <c r="M10" s="323"/>
      <c r="N10" s="323"/>
      <c r="O10" s="323"/>
      <c r="P10" s="323"/>
      <c r="Q10" s="323"/>
      <c r="R10" s="323" t="s">
        <v>283</v>
      </c>
      <c r="S10" s="323" t="s">
        <v>284</v>
      </c>
      <c r="T10" s="323" t="s">
        <v>285</v>
      </c>
      <c r="U10" s="323"/>
      <c r="V10" s="323"/>
      <c r="W10" s="323"/>
      <c r="X10" s="323" t="s">
        <v>283</v>
      </c>
      <c r="Y10" s="323" t="s">
        <v>284</v>
      </c>
      <c r="Z10" s="323" t="s">
        <v>285</v>
      </c>
      <c r="AA10" s="323"/>
      <c r="AB10" s="323"/>
      <c r="AC10" s="323"/>
      <c r="AD10" s="323" t="s">
        <v>283</v>
      </c>
      <c r="AE10" s="323"/>
      <c r="AF10" s="335" t="s">
        <v>284</v>
      </c>
      <c r="AG10" s="336"/>
      <c r="AH10" s="323"/>
      <c r="AI10" s="323"/>
      <c r="AJ10" s="323"/>
      <c r="AK10" s="323" t="s">
        <v>283</v>
      </c>
      <c r="AL10" s="323"/>
      <c r="AM10" s="323"/>
      <c r="AN10" s="323"/>
      <c r="AO10" s="323"/>
      <c r="AP10" s="323" t="s">
        <v>283</v>
      </c>
      <c r="AQ10" s="323"/>
      <c r="AR10" s="323"/>
      <c r="AS10" s="328"/>
      <c r="AT10" s="328"/>
      <c r="AU10" s="323" t="s">
        <v>283</v>
      </c>
      <c r="AV10" s="323"/>
      <c r="AW10" s="323"/>
      <c r="AX10" s="328"/>
      <c r="AY10" s="328"/>
      <c r="AZ10" s="323" t="s">
        <v>283</v>
      </c>
      <c r="BA10" s="323"/>
      <c r="BB10" s="323"/>
      <c r="BC10" s="323"/>
      <c r="BD10" s="328"/>
      <c r="BE10" s="323" t="s">
        <v>283</v>
      </c>
      <c r="BF10" s="323"/>
      <c r="BG10" s="323"/>
      <c r="BH10" s="323"/>
      <c r="BI10" s="328"/>
      <c r="BJ10" s="323" t="s">
        <v>283</v>
      </c>
      <c r="BK10" s="323"/>
      <c r="BL10" s="323"/>
      <c r="BM10" s="330"/>
      <c r="BN10" s="337"/>
      <c r="BO10" s="330" t="s">
        <v>283</v>
      </c>
      <c r="BP10" s="330"/>
      <c r="BQ10" s="330"/>
      <c r="BR10" s="330"/>
      <c r="BS10" s="337"/>
      <c r="BT10" s="330" t="s">
        <v>283</v>
      </c>
      <c r="BU10" s="330"/>
      <c r="BV10" s="330"/>
      <c r="BW10" s="323"/>
      <c r="BX10" s="328"/>
      <c r="BY10" s="323" t="s">
        <v>283</v>
      </c>
      <c r="BZ10" s="323"/>
      <c r="CA10" s="323"/>
      <c r="CB10" s="323"/>
      <c r="CC10" s="328"/>
      <c r="CD10" s="323" t="s">
        <v>283</v>
      </c>
      <c r="CE10" s="323"/>
      <c r="CF10" s="323"/>
      <c r="CG10" s="323"/>
      <c r="CH10" s="328"/>
      <c r="CI10" s="323" t="s">
        <v>283</v>
      </c>
      <c r="CJ10" s="323"/>
      <c r="CK10" s="323"/>
      <c r="CL10" s="323"/>
      <c r="CM10" s="328"/>
      <c r="CN10" s="323" t="s">
        <v>283</v>
      </c>
      <c r="CO10" s="323"/>
      <c r="CP10" s="323"/>
    </row>
    <row r="11" spans="1:94" s="149" customFormat="1" ht="32.25" customHeight="1">
      <c r="A11" s="329"/>
      <c r="B11" s="329"/>
      <c r="C11" s="344"/>
      <c r="D11" s="329"/>
      <c r="E11" s="329"/>
      <c r="F11" s="340"/>
      <c r="G11" s="340"/>
      <c r="H11" s="323"/>
      <c r="I11" s="323"/>
      <c r="J11" s="323" t="s">
        <v>282</v>
      </c>
      <c r="K11" s="333" t="s">
        <v>34</v>
      </c>
      <c r="L11" s="334"/>
      <c r="M11" s="323" t="s">
        <v>286</v>
      </c>
      <c r="N11" s="323" t="s">
        <v>287</v>
      </c>
      <c r="O11" s="323"/>
      <c r="P11" s="323"/>
      <c r="Q11" s="323"/>
      <c r="R11" s="323"/>
      <c r="S11" s="323"/>
      <c r="T11" s="323"/>
      <c r="U11" s="323"/>
      <c r="V11" s="323"/>
      <c r="W11" s="323"/>
      <c r="X11" s="323"/>
      <c r="Y11" s="323"/>
      <c r="Z11" s="323"/>
      <c r="AA11" s="323"/>
      <c r="AB11" s="323"/>
      <c r="AC11" s="323"/>
      <c r="AD11" s="323" t="s">
        <v>13</v>
      </c>
      <c r="AE11" s="324" t="s">
        <v>288</v>
      </c>
      <c r="AF11" s="323" t="s">
        <v>13</v>
      </c>
      <c r="AG11" s="323" t="s">
        <v>288</v>
      </c>
      <c r="AH11" s="323"/>
      <c r="AI11" s="323"/>
      <c r="AJ11" s="323"/>
      <c r="AK11" s="323" t="s">
        <v>13</v>
      </c>
      <c r="AL11" s="327" t="s">
        <v>288</v>
      </c>
      <c r="AM11" s="323"/>
      <c r="AN11" s="323"/>
      <c r="AO11" s="323"/>
      <c r="AP11" s="323" t="s">
        <v>13</v>
      </c>
      <c r="AQ11" s="327" t="s">
        <v>288</v>
      </c>
      <c r="AR11" s="323"/>
      <c r="AS11" s="328"/>
      <c r="AT11" s="328"/>
      <c r="AU11" s="323" t="s">
        <v>13</v>
      </c>
      <c r="AV11" s="327" t="s">
        <v>288</v>
      </c>
      <c r="AW11" s="323"/>
      <c r="AX11" s="328"/>
      <c r="AY11" s="328"/>
      <c r="AZ11" s="323" t="s">
        <v>13</v>
      </c>
      <c r="BA11" s="327" t="s">
        <v>288</v>
      </c>
      <c r="BB11" s="323"/>
      <c r="BC11" s="323"/>
      <c r="BD11" s="328"/>
      <c r="BE11" s="323" t="s">
        <v>13</v>
      </c>
      <c r="BF11" s="327" t="s">
        <v>288</v>
      </c>
      <c r="BG11" s="323"/>
      <c r="BH11" s="323"/>
      <c r="BI11" s="328"/>
      <c r="BJ11" s="323" t="s">
        <v>13</v>
      </c>
      <c r="BK11" s="327" t="s">
        <v>288</v>
      </c>
      <c r="BL11" s="323"/>
      <c r="BM11" s="330"/>
      <c r="BN11" s="337"/>
      <c r="BO11" s="330" t="s">
        <v>13</v>
      </c>
      <c r="BP11" s="331" t="s">
        <v>288</v>
      </c>
      <c r="BQ11" s="330"/>
      <c r="BR11" s="330"/>
      <c r="BS11" s="337"/>
      <c r="BT11" s="330" t="s">
        <v>13</v>
      </c>
      <c r="BU11" s="332" t="s">
        <v>288</v>
      </c>
      <c r="BV11" s="330"/>
      <c r="BW11" s="323"/>
      <c r="BX11" s="328"/>
      <c r="BY11" s="323" t="s">
        <v>13</v>
      </c>
      <c r="BZ11" s="323" t="s">
        <v>288</v>
      </c>
      <c r="CA11" s="323"/>
      <c r="CB11" s="323"/>
      <c r="CC11" s="328"/>
      <c r="CD11" s="323" t="s">
        <v>13</v>
      </c>
      <c r="CE11" s="324" t="s">
        <v>288</v>
      </c>
      <c r="CF11" s="323"/>
      <c r="CG11" s="323"/>
      <c r="CH11" s="328"/>
      <c r="CI11" s="323" t="s">
        <v>13</v>
      </c>
      <c r="CJ11" s="324" t="s">
        <v>288</v>
      </c>
      <c r="CK11" s="323"/>
      <c r="CL11" s="323"/>
      <c r="CM11" s="328"/>
      <c r="CN11" s="323" t="s">
        <v>13</v>
      </c>
      <c r="CO11" s="324" t="s">
        <v>288</v>
      </c>
      <c r="CP11" s="323"/>
    </row>
    <row r="12" spans="1:94" s="149" customFormat="1" ht="30" customHeight="1">
      <c r="A12" s="329"/>
      <c r="B12" s="329"/>
      <c r="C12" s="344"/>
      <c r="D12" s="329"/>
      <c r="E12" s="329"/>
      <c r="F12" s="340"/>
      <c r="G12" s="340"/>
      <c r="H12" s="323"/>
      <c r="I12" s="323"/>
      <c r="J12" s="323"/>
      <c r="K12" s="325" t="s">
        <v>283</v>
      </c>
      <c r="L12" s="323" t="s">
        <v>285</v>
      </c>
      <c r="M12" s="323"/>
      <c r="N12" s="323" t="s">
        <v>13</v>
      </c>
      <c r="O12" s="323" t="s">
        <v>289</v>
      </c>
      <c r="P12" s="323"/>
      <c r="Q12" s="323"/>
      <c r="R12" s="323"/>
      <c r="S12" s="323"/>
      <c r="T12" s="323"/>
      <c r="U12" s="323"/>
      <c r="V12" s="323"/>
      <c r="W12" s="323"/>
      <c r="X12" s="323"/>
      <c r="Y12" s="323"/>
      <c r="Z12" s="323"/>
      <c r="AA12" s="323"/>
      <c r="AB12" s="323"/>
      <c r="AC12" s="323"/>
      <c r="AD12" s="323"/>
      <c r="AE12" s="324"/>
      <c r="AF12" s="323"/>
      <c r="AG12" s="323"/>
      <c r="AH12" s="323"/>
      <c r="AI12" s="323"/>
      <c r="AJ12" s="323"/>
      <c r="AK12" s="323"/>
      <c r="AL12" s="327"/>
      <c r="AM12" s="323"/>
      <c r="AN12" s="323"/>
      <c r="AO12" s="323"/>
      <c r="AP12" s="323"/>
      <c r="AQ12" s="327"/>
      <c r="AR12" s="323"/>
      <c r="AS12" s="328"/>
      <c r="AT12" s="328"/>
      <c r="AU12" s="323"/>
      <c r="AV12" s="327"/>
      <c r="AW12" s="323"/>
      <c r="AX12" s="328"/>
      <c r="AY12" s="328"/>
      <c r="AZ12" s="323"/>
      <c r="BA12" s="327"/>
      <c r="BB12" s="323"/>
      <c r="BC12" s="323"/>
      <c r="BD12" s="328"/>
      <c r="BE12" s="323"/>
      <c r="BF12" s="327"/>
      <c r="BG12" s="323"/>
      <c r="BH12" s="323"/>
      <c r="BI12" s="328"/>
      <c r="BJ12" s="323"/>
      <c r="BK12" s="327"/>
      <c r="BL12" s="323"/>
      <c r="BM12" s="330"/>
      <c r="BN12" s="337"/>
      <c r="BO12" s="330"/>
      <c r="BP12" s="331"/>
      <c r="BQ12" s="330"/>
      <c r="BR12" s="330"/>
      <c r="BS12" s="337"/>
      <c r="BT12" s="330"/>
      <c r="BU12" s="332"/>
      <c r="BV12" s="330"/>
      <c r="BW12" s="323"/>
      <c r="BX12" s="328"/>
      <c r="BY12" s="323"/>
      <c r="BZ12" s="323"/>
      <c r="CA12" s="323"/>
      <c r="CB12" s="323"/>
      <c r="CC12" s="328"/>
      <c r="CD12" s="323"/>
      <c r="CE12" s="324"/>
      <c r="CF12" s="323"/>
      <c r="CG12" s="323"/>
      <c r="CH12" s="328"/>
      <c r="CI12" s="323"/>
      <c r="CJ12" s="324"/>
      <c r="CK12" s="323"/>
      <c r="CL12" s="323"/>
      <c r="CM12" s="328"/>
      <c r="CN12" s="323"/>
      <c r="CO12" s="324"/>
      <c r="CP12" s="323"/>
    </row>
    <row r="13" spans="1:94" s="149" customFormat="1" ht="51" customHeight="1">
      <c r="A13" s="329"/>
      <c r="B13" s="329"/>
      <c r="C13" s="344"/>
      <c r="D13" s="329"/>
      <c r="E13" s="329"/>
      <c r="F13" s="341"/>
      <c r="G13" s="341"/>
      <c r="H13" s="323"/>
      <c r="I13" s="323"/>
      <c r="J13" s="323"/>
      <c r="K13" s="326"/>
      <c r="L13" s="323"/>
      <c r="M13" s="323"/>
      <c r="N13" s="323"/>
      <c r="O13" s="323"/>
      <c r="P13" s="323"/>
      <c r="Q13" s="323"/>
      <c r="R13" s="323"/>
      <c r="S13" s="323"/>
      <c r="T13" s="323"/>
      <c r="U13" s="323"/>
      <c r="V13" s="323"/>
      <c r="W13" s="323"/>
      <c r="X13" s="323"/>
      <c r="Y13" s="323"/>
      <c r="Z13" s="323"/>
      <c r="AA13" s="323"/>
      <c r="AB13" s="323"/>
      <c r="AC13" s="323"/>
      <c r="AD13" s="323"/>
      <c r="AE13" s="324"/>
      <c r="AF13" s="323"/>
      <c r="AG13" s="323"/>
      <c r="AH13" s="323"/>
      <c r="AI13" s="323"/>
      <c r="AJ13" s="323"/>
      <c r="AK13" s="323"/>
      <c r="AL13" s="327"/>
      <c r="AM13" s="323"/>
      <c r="AN13" s="323"/>
      <c r="AO13" s="323"/>
      <c r="AP13" s="323"/>
      <c r="AQ13" s="327"/>
      <c r="AR13" s="323"/>
      <c r="AS13" s="328"/>
      <c r="AT13" s="328"/>
      <c r="AU13" s="323"/>
      <c r="AV13" s="327"/>
      <c r="AW13" s="323"/>
      <c r="AX13" s="328"/>
      <c r="AY13" s="328"/>
      <c r="AZ13" s="323"/>
      <c r="BA13" s="327"/>
      <c r="BB13" s="323"/>
      <c r="BC13" s="323"/>
      <c r="BD13" s="328"/>
      <c r="BE13" s="323"/>
      <c r="BF13" s="327"/>
      <c r="BG13" s="323"/>
      <c r="BH13" s="323"/>
      <c r="BI13" s="328"/>
      <c r="BJ13" s="323"/>
      <c r="BK13" s="327"/>
      <c r="BL13" s="323"/>
      <c r="BM13" s="330"/>
      <c r="BN13" s="337"/>
      <c r="BO13" s="330"/>
      <c r="BP13" s="331"/>
      <c r="BQ13" s="330"/>
      <c r="BR13" s="330"/>
      <c r="BS13" s="337"/>
      <c r="BT13" s="330"/>
      <c r="BU13" s="332"/>
      <c r="BV13" s="330"/>
      <c r="BW13" s="323"/>
      <c r="BX13" s="328"/>
      <c r="BY13" s="323"/>
      <c r="BZ13" s="323"/>
      <c r="CA13" s="323"/>
      <c r="CB13" s="323"/>
      <c r="CC13" s="328"/>
      <c r="CD13" s="323"/>
      <c r="CE13" s="324"/>
      <c r="CF13" s="323"/>
      <c r="CG13" s="323"/>
      <c r="CH13" s="328"/>
      <c r="CI13" s="323"/>
      <c r="CJ13" s="324"/>
      <c r="CK13" s="323"/>
      <c r="CL13" s="323"/>
      <c r="CM13" s="328"/>
      <c r="CN13" s="323"/>
      <c r="CO13" s="324"/>
      <c r="CP13" s="323"/>
    </row>
    <row r="14" spans="1:94" s="153" customFormat="1" ht="24" customHeight="1">
      <c r="A14" s="150">
        <v>1</v>
      </c>
      <c r="B14" s="150">
        <v>2</v>
      </c>
      <c r="C14" s="150">
        <v>3</v>
      </c>
      <c r="D14" s="150">
        <v>4</v>
      </c>
      <c r="E14" s="150">
        <v>5</v>
      </c>
      <c r="F14" s="150">
        <v>6</v>
      </c>
      <c r="G14" s="150">
        <v>7</v>
      </c>
      <c r="H14" s="150">
        <v>8</v>
      </c>
      <c r="I14" s="150">
        <v>9</v>
      </c>
      <c r="J14" s="150">
        <v>10</v>
      </c>
      <c r="K14" s="150">
        <v>11</v>
      </c>
      <c r="L14" s="150">
        <v>12</v>
      </c>
      <c r="M14" s="150">
        <v>13</v>
      </c>
      <c r="N14" s="150">
        <v>14</v>
      </c>
      <c r="O14" s="150">
        <v>15</v>
      </c>
      <c r="P14" s="150">
        <v>16</v>
      </c>
      <c r="Q14" s="150">
        <v>17</v>
      </c>
      <c r="R14" s="150">
        <v>18</v>
      </c>
      <c r="S14" s="150">
        <v>19</v>
      </c>
      <c r="T14" s="150">
        <v>20</v>
      </c>
      <c r="U14" s="150">
        <v>21</v>
      </c>
      <c r="V14" s="150">
        <v>22</v>
      </c>
      <c r="W14" s="150">
        <v>23</v>
      </c>
      <c r="X14" s="150">
        <v>24</v>
      </c>
      <c r="Y14" s="150">
        <v>25</v>
      </c>
      <c r="Z14" s="150">
        <v>26</v>
      </c>
      <c r="AA14" s="150">
        <v>27</v>
      </c>
      <c r="AB14" s="150">
        <v>22</v>
      </c>
      <c r="AC14" s="150">
        <v>23</v>
      </c>
      <c r="AD14" s="150">
        <v>24</v>
      </c>
      <c r="AE14" s="150">
        <v>25</v>
      </c>
      <c r="AF14" s="150">
        <v>32</v>
      </c>
      <c r="AG14" s="150">
        <v>33</v>
      </c>
      <c r="AH14" s="150">
        <v>26</v>
      </c>
      <c r="AI14" s="150">
        <v>27</v>
      </c>
      <c r="AJ14" s="150">
        <v>28</v>
      </c>
      <c r="AK14" s="150">
        <v>29</v>
      </c>
      <c r="AL14" s="150">
        <v>30</v>
      </c>
      <c r="AM14" s="150">
        <v>31</v>
      </c>
      <c r="AN14" s="150">
        <v>32</v>
      </c>
      <c r="AO14" s="150">
        <v>33</v>
      </c>
      <c r="AP14" s="150">
        <v>34</v>
      </c>
      <c r="AQ14" s="150">
        <v>35</v>
      </c>
      <c r="AR14" s="150">
        <v>36</v>
      </c>
      <c r="AS14" s="150">
        <v>37</v>
      </c>
      <c r="AT14" s="150">
        <v>38</v>
      </c>
      <c r="AU14" s="150">
        <v>39</v>
      </c>
      <c r="AV14" s="150">
        <v>40</v>
      </c>
      <c r="AW14" s="150">
        <v>41</v>
      </c>
      <c r="AX14" s="150">
        <v>42</v>
      </c>
      <c r="AY14" s="150">
        <v>43</v>
      </c>
      <c r="AZ14" s="150">
        <v>44</v>
      </c>
      <c r="BA14" s="150">
        <v>45</v>
      </c>
      <c r="BB14" s="150">
        <v>46</v>
      </c>
      <c r="BC14" s="150">
        <v>47</v>
      </c>
      <c r="BD14" s="150">
        <v>48</v>
      </c>
      <c r="BE14" s="150">
        <v>49</v>
      </c>
      <c r="BF14" s="150">
        <v>50</v>
      </c>
      <c r="BG14" s="150">
        <v>51</v>
      </c>
      <c r="BH14" s="150">
        <v>52</v>
      </c>
      <c r="BI14" s="150">
        <v>53</v>
      </c>
      <c r="BJ14" s="150">
        <v>54</v>
      </c>
      <c r="BK14" s="150">
        <v>55</v>
      </c>
      <c r="BL14" s="150">
        <v>56</v>
      </c>
      <c r="BM14" s="151">
        <v>28</v>
      </c>
      <c r="BN14" s="151">
        <v>29</v>
      </c>
      <c r="BO14" s="151">
        <v>30</v>
      </c>
      <c r="BP14" s="151">
        <v>31</v>
      </c>
      <c r="BQ14" s="151">
        <v>34</v>
      </c>
      <c r="BR14" s="152">
        <v>28</v>
      </c>
      <c r="BS14" s="152">
        <v>29</v>
      </c>
      <c r="BT14" s="151">
        <v>30</v>
      </c>
      <c r="BU14" s="151">
        <v>31</v>
      </c>
      <c r="BV14" s="151">
        <v>34</v>
      </c>
      <c r="BW14" s="150">
        <v>57</v>
      </c>
      <c r="BX14" s="150">
        <v>58</v>
      </c>
      <c r="BY14" s="150">
        <v>59</v>
      </c>
      <c r="BZ14" s="150">
        <v>60</v>
      </c>
      <c r="CA14" s="150">
        <v>61</v>
      </c>
      <c r="CB14" s="150">
        <v>62</v>
      </c>
      <c r="CC14" s="150">
        <v>63</v>
      </c>
      <c r="CD14" s="150">
        <v>64</v>
      </c>
      <c r="CE14" s="150">
        <v>65</v>
      </c>
      <c r="CF14" s="150">
        <v>66</v>
      </c>
      <c r="CG14" s="150">
        <v>67</v>
      </c>
      <c r="CH14" s="150">
        <v>68</v>
      </c>
      <c r="CI14" s="150">
        <v>69</v>
      </c>
      <c r="CJ14" s="150">
        <v>70</v>
      </c>
      <c r="CK14" s="150">
        <v>71</v>
      </c>
      <c r="CL14" s="150">
        <v>72</v>
      </c>
      <c r="CM14" s="150">
        <v>73</v>
      </c>
      <c r="CN14" s="150">
        <v>74</v>
      </c>
      <c r="CO14" s="150">
        <v>75</v>
      </c>
      <c r="CP14" s="150">
        <v>76</v>
      </c>
    </row>
    <row r="15" spans="1:96" s="153" customFormat="1" ht="40.5" customHeight="1">
      <c r="A15" s="154"/>
      <c r="B15" s="155" t="s">
        <v>240</v>
      </c>
      <c r="C15" s="154"/>
      <c r="D15" s="154"/>
      <c r="E15" s="154"/>
      <c r="F15" s="154"/>
      <c r="G15" s="154"/>
      <c r="H15" s="154"/>
      <c r="I15" s="156">
        <f aca="true" t="shared" si="0" ref="I15:R15">I16+I44</f>
        <v>2580359</v>
      </c>
      <c r="J15" s="156">
        <f t="shared" si="0"/>
        <v>441713</v>
      </c>
      <c r="K15" s="156">
        <f t="shared" si="0"/>
        <v>383032.3</v>
      </c>
      <c r="L15" s="156">
        <f t="shared" si="0"/>
        <v>15405</v>
      </c>
      <c r="M15" s="156">
        <f t="shared" si="0"/>
        <v>0</v>
      </c>
      <c r="N15" s="156">
        <f t="shared" si="0"/>
        <v>2121526</v>
      </c>
      <c r="O15" s="156">
        <f t="shared" si="0"/>
        <v>2052403.5</v>
      </c>
      <c r="P15" s="156">
        <f t="shared" si="0"/>
        <v>1154291</v>
      </c>
      <c r="Q15" s="156">
        <f t="shared" si="0"/>
        <v>207450</v>
      </c>
      <c r="R15" s="156">
        <f t="shared" si="0"/>
        <v>202129</v>
      </c>
      <c r="S15" s="156"/>
      <c r="T15" s="156">
        <f>T16+T44</f>
        <v>5321</v>
      </c>
      <c r="U15" s="156">
        <f>U16+U44</f>
        <v>946841</v>
      </c>
      <c r="V15" s="156">
        <f>V16+V44</f>
        <v>549014.3</v>
      </c>
      <c r="W15" s="156">
        <f>W16+W44</f>
        <v>219830</v>
      </c>
      <c r="X15" s="156">
        <f>X16+X44</f>
        <v>202129</v>
      </c>
      <c r="Y15" s="156"/>
      <c r="Z15" s="156">
        <f>Z16+Z44</f>
        <v>5321</v>
      </c>
      <c r="AA15" s="156">
        <f>AA16+AA44</f>
        <v>946841.3</v>
      </c>
      <c r="AB15" s="285">
        <f>AC15+AH15</f>
        <v>1414956</v>
      </c>
      <c r="AC15" s="285">
        <f>AD15</f>
        <v>175369</v>
      </c>
      <c r="AD15" s="5">
        <f>AD16+AD44</f>
        <v>175369</v>
      </c>
      <c r="AE15" s="5">
        <f>AE16+AE44</f>
        <v>73995</v>
      </c>
      <c r="AF15" s="150"/>
      <c r="AG15" s="150"/>
      <c r="AH15" s="5">
        <f>AH16+AH44</f>
        <v>1239587</v>
      </c>
      <c r="AI15" s="156">
        <f aca="true" t="shared" si="1" ref="AI15:CP15">AI16</f>
        <v>230000</v>
      </c>
      <c r="AJ15" s="156">
        <f t="shared" si="1"/>
        <v>16000</v>
      </c>
      <c r="AK15" s="156">
        <f t="shared" si="1"/>
        <v>16000</v>
      </c>
      <c r="AL15" s="156">
        <f t="shared" si="1"/>
        <v>0</v>
      </c>
      <c r="AM15" s="156">
        <f t="shared" si="1"/>
        <v>214000</v>
      </c>
      <c r="AN15" s="156">
        <f t="shared" si="1"/>
        <v>214698.40001500002</v>
      </c>
      <c r="AO15" s="156">
        <f t="shared" si="1"/>
        <v>15899.381124</v>
      </c>
      <c r="AP15" s="156">
        <f t="shared" si="1"/>
        <v>15899.381124</v>
      </c>
      <c r="AQ15" s="156">
        <f t="shared" si="1"/>
        <v>0</v>
      </c>
      <c r="AR15" s="156">
        <f t="shared" si="1"/>
        <v>198799.018891</v>
      </c>
      <c r="AS15" s="156">
        <f t="shared" si="1"/>
        <v>355279</v>
      </c>
      <c r="AT15" s="156">
        <f t="shared" si="1"/>
        <v>33939</v>
      </c>
      <c r="AU15" s="156">
        <f t="shared" si="1"/>
        <v>33939</v>
      </c>
      <c r="AV15" s="156">
        <f t="shared" si="1"/>
        <v>0</v>
      </c>
      <c r="AW15" s="156">
        <f t="shared" si="1"/>
        <v>321340</v>
      </c>
      <c r="AX15" s="156">
        <f t="shared" si="1"/>
        <v>317747.57764</v>
      </c>
      <c r="AY15" s="156">
        <f t="shared" si="1"/>
        <v>30793.890728000002</v>
      </c>
      <c r="AZ15" s="156">
        <f t="shared" si="1"/>
        <v>30793.890728000002</v>
      </c>
      <c r="BA15" s="156">
        <f t="shared" si="1"/>
        <v>0</v>
      </c>
      <c r="BB15" s="156">
        <f t="shared" si="1"/>
        <v>286953.686912</v>
      </c>
      <c r="BC15" s="156">
        <f t="shared" si="1"/>
        <v>282488</v>
      </c>
      <c r="BD15" s="156">
        <f t="shared" si="1"/>
        <v>42539</v>
      </c>
      <c r="BE15" s="156">
        <f t="shared" si="1"/>
        <v>42539</v>
      </c>
      <c r="BF15" s="156">
        <f t="shared" si="1"/>
        <v>38418</v>
      </c>
      <c r="BG15" s="156">
        <f t="shared" si="1"/>
        <v>239949</v>
      </c>
      <c r="BH15" s="156">
        <f t="shared" si="1"/>
        <v>282488</v>
      </c>
      <c r="BI15" s="156">
        <f t="shared" si="1"/>
        <v>42539</v>
      </c>
      <c r="BJ15" s="156">
        <f t="shared" si="1"/>
        <v>42539</v>
      </c>
      <c r="BK15" s="156">
        <f t="shared" si="1"/>
        <v>38418</v>
      </c>
      <c r="BL15" s="156">
        <f t="shared" si="1"/>
        <v>239949</v>
      </c>
      <c r="BM15" s="158">
        <f t="shared" si="1"/>
        <v>849767</v>
      </c>
      <c r="BN15" s="158">
        <f t="shared" si="1"/>
        <v>92478</v>
      </c>
      <c r="BO15" s="158">
        <f t="shared" si="1"/>
        <v>92478</v>
      </c>
      <c r="BP15" s="158">
        <f t="shared" si="1"/>
        <v>38418</v>
      </c>
      <c r="BQ15" s="158">
        <f t="shared" si="1"/>
        <v>757289</v>
      </c>
      <c r="BR15" s="157">
        <f>BR16+BR44</f>
        <v>561249</v>
      </c>
      <c r="BS15" s="158">
        <f t="shared" si="1"/>
        <v>78891</v>
      </c>
      <c r="BT15" s="158">
        <f t="shared" si="1"/>
        <v>78891</v>
      </c>
      <c r="BU15" s="158">
        <f t="shared" si="1"/>
        <v>35577</v>
      </c>
      <c r="BV15" s="157">
        <f>BV16+BV44</f>
        <v>482358</v>
      </c>
      <c r="BW15" s="5">
        <f t="shared" si="1"/>
        <v>202131</v>
      </c>
      <c r="BX15" s="5">
        <f t="shared" si="1"/>
        <v>46877</v>
      </c>
      <c r="BY15" s="5">
        <f t="shared" si="1"/>
        <v>46877</v>
      </c>
      <c r="BZ15" s="5">
        <f t="shared" si="1"/>
        <v>35577</v>
      </c>
      <c r="CA15" s="5">
        <f t="shared" si="1"/>
        <v>155254</v>
      </c>
      <c r="CB15" s="5">
        <f t="shared" si="1"/>
        <v>202131</v>
      </c>
      <c r="CC15" s="5">
        <f t="shared" si="1"/>
        <v>46877</v>
      </c>
      <c r="CD15" s="5">
        <f t="shared" si="1"/>
        <v>46877</v>
      </c>
      <c r="CE15" s="5">
        <f t="shared" si="1"/>
        <v>35577</v>
      </c>
      <c r="CF15" s="5">
        <f t="shared" si="1"/>
        <v>155254</v>
      </c>
      <c r="CG15" s="5">
        <f t="shared" si="1"/>
        <v>149795</v>
      </c>
      <c r="CH15" s="5">
        <f t="shared" si="1"/>
        <v>13665</v>
      </c>
      <c r="CI15" s="5">
        <f t="shared" si="1"/>
        <v>13665</v>
      </c>
      <c r="CJ15" s="5">
        <f t="shared" si="1"/>
        <v>0</v>
      </c>
      <c r="CK15" s="5">
        <f t="shared" si="1"/>
        <v>136130</v>
      </c>
      <c r="CL15" s="5">
        <f t="shared" si="1"/>
        <v>149795</v>
      </c>
      <c r="CM15" s="5">
        <f t="shared" si="1"/>
        <v>13665</v>
      </c>
      <c r="CN15" s="5">
        <f t="shared" si="1"/>
        <v>13665</v>
      </c>
      <c r="CO15" s="5">
        <f t="shared" si="1"/>
        <v>0</v>
      </c>
      <c r="CP15" s="5">
        <f t="shared" si="1"/>
        <v>136130</v>
      </c>
      <c r="CR15" s="153">
        <f>'Bieu I Giuaky 2016-2020 NSTW'!BH30+'BieuIII.ODA2016-2020'!BO15</f>
        <v>846463</v>
      </c>
    </row>
    <row r="16" spans="1:94" s="153" customFormat="1" ht="40.5" customHeight="1">
      <c r="A16" s="155" t="s">
        <v>19</v>
      </c>
      <c r="B16" s="159" t="s">
        <v>290</v>
      </c>
      <c r="C16" s="154"/>
      <c r="D16" s="154"/>
      <c r="E16" s="154"/>
      <c r="F16" s="154"/>
      <c r="G16" s="154"/>
      <c r="H16" s="154"/>
      <c r="I16" s="156">
        <f aca="true" t="shared" si="2" ref="I16:R16">I17+I37+I41</f>
        <v>2580359</v>
      </c>
      <c r="J16" s="156">
        <f t="shared" si="2"/>
        <v>441713</v>
      </c>
      <c r="K16" s="156">
        <f t="shared" si="2"/>
        <v>383032.3</v>
      </c>
      <c r="L16" s="156">
        <f t="shared" si="2"/>
        <v>15405</v>
      </c>
      <c r="M16" s="156">
        <f t="shared" si="2"/>
        <v>0</v>
      </c>
      <c r="N16" s="156">
        <f t="shared" si="2"/>
        <v>2121526</v>
      </c>
      <c r="O16" s="156">
        <f t="shared" si="2"/>
        <v>2052403.5</v>
      </c>
      <c r="P16" s="156">
        <f t="shared" si="2"/>
        <v>1154291</v>
      </c>
      <c r="Q16" s="156">
        <f t="shared" si="2"/>
        <v>207450</v>
      </c>
      <c r="R16" s="156">
        <f t="shared" si="2"/>
        <v>202129</v>
      </c>
      <c r="S16" s="156"/>
      <c r="T16" s="156">
        <f>T17+T37+T41</f>
        <v>5321</v>
      </c>
      <c r="U16" s="156">
        <f>U17+U37+U41</f>
        <v>946841</v>
      </c>
      <c r="V16" s="156">
        <f>V17+V37+V41</f>
        <v>549014.3</v>
      </c>
      <c r="W16" s="156">
        <f>W17+W37+W41</f>
        <v>219830</v>
      </c>
      <c r="X16" s="156">
        <f>X17+X37+X41</f>
        <v>202129</v>
      </c>
      <c r="Y16" s="156"/>
      <c r="Z16" s="156">
        <f>Z17+Z37+Z41</f>
        <v>5321</v>
      </c>
      <c r="AA16" s="156">
        <f>AA17+AA37+AA41</f>
        <v>946841.3</v>
      </c>
      <c r="AB16" s="285">
        <f aca="true" t="shared" si="3" ref="AB16:AB39">AC16+AH16</f>
        <v>1290997</v>
      </c>
      <c r="AC16" s="285">
        <f aca="true" t="shared" si="4" ref="AC16:AC39">AD16</f>
        <v>175369</v>
      </c>
      <c r="AD16" s="5">
        <f>AD17+AD37+AD41</f>
        <v>175369</v>
      </c>
      <c r="AE16" s="5">
        <f>AE17+AE37+AE41</f>
        <v>73995</v>
      </c>
      <c r="AF16" s="150"/>
      <c r="AG16" s="150"/>
      <c r="AH16" s="5">
        <f>AH17+AH37+AH41</f>
        <v>1115628</v>
      </c>
      <c r="AI16" s="5">
        <f>AI17+AI37+AI41+18000</f>
        <v>230000</v>
      </c>
      <c r="AJ16" s="5">
        <f>AJ17+AJ37+AJ41</f>
        <v>16000</v>
      </c>
      <c r="AK16" s="5">
        <f>AK17+AK37+AK41</f>
        <v>16000</v>
      </c>
      <c r="AL16" s="5">
        <f>AL17+AL37+AL41</f>
        <v>0</v>
      </c>
      <c r="AM16" s="5">
        <f>AM17+AM37+AM41+18000</f>
        <v>214000</v>
      </c>
      <c r="AN16" s="5">
        <f>AN17+AN37+AN41+17999.999</f>
        <v>214698.40001500002</v>
      </c>
      <c r="AO16" s="5">
        <f>AO17+AO37+AO41</f>
        <v>15899.381124</v>
      </c>
      <c r="AP16" s="5">
        <f>AP17+AP37+AP41</f>
        <v>15899.381124</v>
      </c>
      <c r="AQ16" s="5">
        <f>AQ17+AQ37+AQ41</f>
        <v>0</v>
      </c>
      <c r="AR16" s="5">
        <f>AR17+AR37+AR41+17999.999</f>
        <v>198799.018891</v>
      </c>
      <c r="AS16" s="5">
        <f aca="true" t="shared" si="5" ref="AS16:CP16">AS17+AS37+AS41</f>
        <v>355279</v>
      </c>
      <c r="AT16" s="5">
        <f t="shared" si="5"/>
        <v>33939</v>
      </c>
      <c r="AU16" s="5">
        <f t="shared" si="5"/>
        <v>33939</v>
      </c>
      <c r="AV16" s="5">
        <f t="shared" si="5"/>
        <v>0</v>
      </c>
      <c r="AW16" s="5">
        <f t="shared" si="5"/>
        <v>321340</v>
      </c>
      <c r="AX16" s="5">
        <f t="shared" si="5"/>
        <v>317747.57764</v>
      </c>
      <c r="AY16" s="5">
        <f t="shared" si="5"/>
        <v>30793.890728000002</v>
      </c>
      <c r="AZ16" s="5">
        <f t="shared" si="5"/>
        <v>30793.890728000002</v>
      </c>
      <c r="BA16" s="5">
        <f t="shared" si="5"/>
        <v>0</v>
      </c>
      <c r="BB16" s="5">
        <f t="shared" si="5"/>
        <v>286953.686912</v>
      </c>
      <c r="BC16" s="5">
        <f t="shared" si="5"/>
        <v>282488</v>
      </c>
      <c r="BD16" s="5">
        <f t="shared" si="5"/>
        <v>42539</v>
      </c>
      <c r="BE16" s="5">
        <f t="shared" si="5"/>
        <v>42539</v>
      </c>
      <c r="BF16" s="5">
        <f t="shared" si="5"/>
        <v>38418</v>
      </c>
      <c r="BG16" s="5">
        <f t="shared" si="5"/>
        <v>239949</v>
      </c>
      <c r="BH16" s="5">
        <f t="shared" si="5"/>
        <v>282488</v>
      </c>
      <c r="BI16" s="5">
        <f t="shared" si="5"/>
        <v>42539</v>
      </c>
      <c r="BJ16" s="5">
        <f t="shared" si="5"/>
        <v>42539</v>
      </c>
      <c r="BK16" s="5">
        <f t="shared" si="5"/>
        <v>38418</v>
      </c>
      <c r="BL16" s="5">
        <f t="shared" si="5"/>
        <v>239949</v>
      </c>
      <c r="BM16" s="158">
        <f t="shared" si="5"/>
        <v>849767</v>
      </c>
      <c r="BN16" s="158">
        <f t="shared" si="5"/>
        <v>92478</v>
      </c>
      <c r="BO16" s="158">
        <f t="shared" si="5"/>
        <v>92478</v>
      </c>
      <c r="BP16" s="158">
        <f t="shared" si="5"/>
        <v>38418</v>
      </c>
      <c r="BQ16" s="158">
        <f t="shared" si="5"/>
        <v>757289</v>
      </c>
      <c r="BR16" s="158">
        <f t="shared" si="5"/>
        <v>437290</v>
      </c>
      <c r="BS16" s="158">
        <f t="shared" si="5"/>
        <v>78891</v>
      </c>
      <c r="BT16" s="158">
        <f t="shared" si="5"/>
        <v>78891</v>
      </c>
      <c r="BU16" s="158">
        <f t="shared" si="5"/>
        <v>35577</v>
      </c>
      <c r="BV16" s="158">
        <f t="shared" si="5"/>
        <v>358399</v>
      </c>
      <c r="BW16" s="5">
        <f t="shared" si="5"/>
        <v>202131</v>
      </c>
      <c r="BX16" s="5">
        <f t="shared" si="5"/>
        <v>46877</v>
      </c>
      <c r="BY16" s="5">
        <f t="shared" si="5"/>
        <v>46877</v>
      </c>
      <c r="BZ16" s="5">
        <f t="shared" si="5"/>
        <v>35577</v>
      </c>
      <c r="CA16" s="5">
        <f t="shared" si="5"/>
        <v>155254</v>
      </c>
      <c r="CB16" s="5">
        <f t="shared" si="5"/>
        <v>202131</v>
      </c>
      <c r="CC16" s="5">
        <f t="shared" si="5"/>
        <v>46877</v>
      </c>
      <c r="CD16" s="5">
        <f t="shared" si="5"/>
        <v>46877</v>
      </c>
      <c r="CE16" s="5">
        <f>CE17+CE37+CE41</f>
        <v>35577</v>
      </c>
      <c r="CF16" s="5">
        <f t="shared" si="5"/>
        <v>155254</v>
      </c>
      <c r="CG16" s="5">
        <f t="shared" si="5"/>
        <v>149795</v>
      </c>
      <c r="CH16" s="5">
        <f t="shared" si="5"/>
        <v>13665</v>
      </c>
      <c r="CI16" s="5">
        <f t="shared" si="5"/>
        <v>13665</v>
      </c>
      <c r="CJ16" s="5">
        <f t="shared" si="5"/>
        <v>0</v>
      </c>
      <c r="CK16" s="5">
        <f t="shared" si="5"/>
        <v>136130</v>
      </c>
      <c r="CL16" s="5">
        <f t="shared" si="5"/>
        <v>149795</v>
      </c>
      <c r="CM16" s="5">
        <f t="shared" si="5"/>
        <v>13665</v>
      </c>
      <c r="CN16" s="5">
        <f t="shared" si="5"/>
        <v>13665</v>
      </c>
      <c r="CO16" s="5">
        <f t="shared" si="5"/>
        <v>0</v>
      </c>
      <c r="CP16" s="5">
        <f t="shared" si="5"/>
        <v>136130</v>
      </c>
    </row>
    <row r="17" spans="1:94" s="165" customFormat="1" ht="57.75" customHeight="1">
      <c r="A17" s="155" t="s">
        <v>20</v>
      </c>
      <c r="B17" s="160" t="s">
        <v>291</v>
      </c>
      <c r="C17" s="161"/>
      <c r="D17" s="161"/>
      <c r="E17" s="161"/>
      <c r="F17" s="161"/>
      <c r="G17" s="161"/>
      <c r="H17" s="161"/>
      <c r="I17" s="162">
        <f aca="true" t="shared" si="6" ref="I17:R17">+I18+I27+I32+I34+I36</f>
        <v>1592296</v>
      </c>
      <c r="J17" s="162">
        <f t="shared" si="6"/>
        <v>302487</v>
      </c>
      <c r="K17" s="162">
        <f t="shared" si="6"/>
        <v>286275.5</v>
      </c>
      <c r="L17" s="162">
        <f t="shared" si="6"/>
        <v>0</v>
      </c>
      <c r="M17" s="162">
        <f t="shared" si="6"/>
        <v>0</v>
      </c>
      <c r="N17" s="162">
        <f t="shared" si="6"/>
        <v>1272689</v>
      </c>
      <c r="O17" s="162">
        <f t="shared" si="6"/>
        <v>1258365</v>
      </c>
      <c r="P17" s="162">
        <f t="shared" si="6"/>
        <v>1154291</v>
      </c>
      <c r="Q17" s="162">
        <f t="shared" si="6"/>
        <v>207450</v>
      </c>
      <c r="R17" s="162">
        <f t="shared" si="6"/>
        <v>202129</v>
      </c>
      <c r="S17" s="162"/>
      <c r="T17" s="162">
        <f>+T18+T27+T32+T34+T36</f>
        <v>5321</v>
      </c>
      <c r="U17" s="162">
        <f>+U18+U27+U32+U34+U36</f>
        <v>946841</v>
      </c>
      <c r="V17" s="162">
        <f>+V18+V27+V32+V34+V36</f>
        <v>549014.3</v>
      </c>
      <c r="W17" s="162">
        <f>+W18+W27+W32+W34+W36</f>
        <v>219830</v>
      </c>
      <c r="X17" s="162">
        <f>+X18+X27+X32+X34+X36</f>
        <v>202129</v>
      </c>
      <c r="Y17" s="162"/>
      <c r="Z17" s="162">
        <f>+Z18+Z27+Z32+Z34+Z36</f>
        <v>5321</v>
      </c>
      <c r="AA17" s="162">
        <f>+AA18+AA27+AA32+AA34+AA36</f>
        <v>946841.3</v>
      </c>
      <c r="AB17" s="285">
        <f t="shared" si="3"/>
        <v>414912</v>
      </c>
      <c r="AC17" s="285">
        <f t="shared" si="4"/>
        <v>120234</v>
      </c>
      <c r="AD17" s="164">
        <f>+AD18+AD27+AD32+AD34+AD36</f>
        <v>120234</v>
      </c>
      <c r="AE17" s="164">
        <f>+AE18+AE27+AE32+AE34+AE36</f>
        <v>73995</v>
      </c>
      <c r="AF17" s="164"/>
      <c r="AG17" s="164"/>
      <c r="AH17" s="164">
        <f aca="true" t="shared" si="7" ref="AH17:CP17">+AH18+AH27+AH32+AH34+AH36</f>
        <v>294678</v>
      </c>
      <c r="AI17" s="162">
        <f t="shared" si="7"/>
        <v>152000</v>
      </c>
      <c r="AJ17" s="162">
        <f t="shared" si="7"/>
        <v>8000</v>
      </c>
      <c r="AK17" s="162">
        <f t="shared" si="7"/>
        <v>8000</v>
      </c>
      <c r="AL17" s="162">
        <f t="shared" si="7"/>
        <v>0</v>
      </c>
      <c r="AM17" s="162">
        <f t="shared" si="7"/>
        <v>144000</v>
      </c>
      <c r="AN17" s="162">
        <f t="shared" si="7"/>
        <v>141782.162562</v>
      </c>
      <c r="AO17" s="162">
        <f t="shared" si="7"/>
        <v>8000</v>
      </c>
      <c r="AP17" s="162">
        <f t="shared" si="7"/>
        <v>8000</v>
      </c>
      <c r="AQ17" s="162">
        <f t="shared" si="7"/>
        <v>0</v>
      </c>
      <c r="AR17" s="162">
        <f t="shared" si="7"/>
        <v>133782.162562</v>
      </c>
      <c r="AS17" s="162">
        <f t="shared" si="7"/>
        <v>115254</v>
      </c>
      <c r="AT17" s="162">
        <f t="shared" si="7"/>
        <v>5590</v>
      </c>
      <c r="AU17" s="162">
        <f t="shared" si="7"/>
        <v>5590</v>
      </c>
      <c r="AV17" s="162">
        <f t="shared" si="7"/>
        <v>0</v>
      </c>
      <c r="AW17" s="162">
        <f t="shared" si="7"/>
        <v>109664</v>
      </c>
      <c r="AX17" s="162">
        <f t="shared" si="7"/>
        <v>95774.756305</v>
      </c>
      <c r="AY17" s="162">
        <f t="shared" si="7"/>
        <v>5590</v>
      </c>
      <c r="AZ17" s="162">
        <f t="shared" si="7"/>
        <v>5590</v>
      </c>
      <c r="BA17" s="162">
        <f t="shared" si="7"/>
        <v>0</v>
      </c>
      <c r="BB17" s="162">
        <f t="shared" si="7"/>
        <v>90184.756305</v>
      </c>
      <c r="BC17" s="162">
        <f t="shared" si="7"/>
        <v>43032</v>
      </c>
      <c r="BD17" s="162">
        <f t="shared" si="7"/>
        <v>41418</v>
      </c>
      <c r="BE17" s="162">
        <f t="shared" si="7"/>
        <v>41418</v>
      </c>
      <c r="BF17" s="162">
        <f t="shared" si="7"/>
        <v>38418</v>
      </c>
      <c r="BG17" s="162">
        <f t="shared" si="7"/>
        <v>1614</v>
      </c>
      <c r="BH17" s="162">
        <f t="shared" si="7"/>
        <v>43032</v>
      </c>
      <c r="BI17" s="162">
        <f t="shared" si="7"/>
        <v>41418</v>
      </c>
      <c r="BJ17" s="162">
        <f t="shared" si="7"/>
        <v>41418</v>
      </c>
      <c r="BK17" s="162">
        <f t="shared" si="7"/>
        <v>38418</v>
      </c>
      <c r="BL17" s="162">
        <f t="shared" si="7"/>
        <v>1614</v>
      </c>
      <c r="BM17" s="163">
        <f t="shared" si="7"/>
        <v>310286</v>
      </c>
      <c r="BN17" s="163">
        <f t="shared" si="7"/>
        <v>55008</v>
      </c>
      <c r="BO17" s="163">
        <f t="shared" si="7"/>
        <v>55008</v>
      </c>
      <c r="BP17" s="163">
        <f t="shared" si="7"/>
        <v>38418</v>
      </c>
      <c r="BQ17" s="163">
        <f t="shared" si="7"/>
        <v>255278</v>
      </c>
      <c r="BR17" s="163">
        <f t="shared" si="7"/>
        <v>100686</v>
      </c>
      <c r="BS17" s="163">
        <f t="shared" si="7"/>
        <v>61226</v>
      </c>
      <c r="BT17" s="163">
        <f t="shared" si="7"/>
        <v>61226</v>
      </c>
      <c r="BU17" s="163">
        <f t="shared" si="7"/>
        <v>35577</v>
      </c>
      <c r="BV17" s="163">
        <f t="shared" si="7"/>
        <v>39460</v>
      </c>
      <c r="BW17" s="164">
        <f t="shared" si="7"/>
        <v>42877</v>
      </c>
      <c r="BX17" s="164">
        <f t="shared" si="7"/>
        <v>42877</v>
      </c>
      <c r="BY17" s="164">
        <f t="shared" si="7"/>
        <v>42877</v>
      </c>
      <c r="BZ17" s="164">
        <f t="shared" si="7"/>
        <v>35577</v>
      </c>
      <c r="CA17" s="164">
        <f t="shared" si="7"/>
        <v>0</v>
      </c>
      <c r="CB17" s="164">
        <f t="shared" si="7"/>
        <v>42877</v>
      </c>
      <c r="CC17" s="164">
        <f t="shared" si="7"/>
        <v>42877</v>
      </c>
      <c r="CD17" s="164">
        <f t="shared" si="7"/>
        <v>42877</v>
      </c>
      <c r="CE17" s="164">
        <f t="shared" si="7"/>
        <v>35577</v>
      </c>
      <c r="CF17" s="164">
        <f t="shared" si="7"/>
        <v>0</v>
      </c>
      <c r="CG17" s="164">
        <f t="shared" si="7"/>
        <v>0</v>
      </c>
      <c r="CH17" s="164">
        <f t="shared" si="7"/>
        <v>0</v>
      </c>
      <c r="CI17" s="164">
        <f t="shared" si="7"/>
        <v>0</v>
      </c>
      <c r="CJ17" s="164">
        <f t="shared" si="7"/>
        <v>0</v>
      </c>
      <c r="CK17" s="164">
        <f t="shared" si="7"/>
        <v>0</v>
      </c>
      <c r="CL17" s="164">
        <f t="shared" si="7"/>
        <v>0</v>
      </c>
      <c r="CM17" s="164">
        <f t="shared" si="7"/>
        <v>0</v>
      </c>
      <c r="CN17" s="164">
        <f t="shared" si="7"/>
        <v>0</v>
      </c>
      <c r="CO17" s="164">
        <f t="shared" si="7"/>
        <v>0</v>
      </c>
      <c r="CP17" s="164">
        <f t="shared" si="7"/>
        <v>0</v>
      </c>
    </row>
    <row r="18" spans="1:94" ht="60" customHeight="1">
      <c r="A18" s="154">
        <v>1</v>
      </c>
      <c r="B18" s="166" t="s">
        <v>292</v>
      </c>
      <c r="C18" s="167"/>
      <c r="D18" s="167"/>
      <c r="E18" s="167"/>
      <c r="F18" s="167" t="s">
        <v>293</v>
      </c>
      <c r="G18" s="167"/>
      <c r="H18" s="167"/>
      <c r="I18" s="168">
        <f aca="true" t="shared" si="8" ref="I18:U18">SUM(I19)+SUM(I26:I26)</f>
        <v>767082</v>
      </c>
      <c r="J18" s="168">
        <f t="shared" si="8"/>
        <v>147486</v>
      </c>
      <c r="K18" s="168">
        <f t="shared" si="8"/>
        <v>145160.5</v>
      </c>
      <c r="L18" s="168">
        <f t="shared" si="8"/>
        <v>0</v>
      </c>
      <c r="M18" s="169">
        <f t="shared" si="8"/>
        <v>0</v>
      </c>
      <c r="N18" s="168">
        <f t="shared" si="8"/>
        <v>604996</v>
      </c>
      <c r="O18" s="168">
        <f t="shared" si="8"/>
        <v>604996</v>
      </c>
      <c r="P18" s="168">
        <f t="shared" si="8"/>
        <v>731874</v>
      </c>
      <c r="Q18" s="168">
        <f t="shared" si="8"/>
        <v>133664</v>
      </c>
      <c r="R18" s="168">
        <f t="shared" si="8"/>
        <v>130869</v>
      </c>
      <c r="S18" s="168"/>
      <c r="T18" s="168">
        <f t="shared" si="8"/>
        <v>2795</v>
      </c>
      <c r="U18" s="168">
        <f t="shared" si="8"/>
        <v>598210</v>
      </c>
      <c r="V18" s="168">
        <v>126597</v>
      </c>
      <c r="W18" s="168">
        <f>W19+W26</f>
        <v>146044</v>
      </c>
      <c r="X18" s="168">
        <f>X19+X26</f>
        <v>130869</v>
      </c>
      <c r="Y18" s="168"/>
      <c r="Z18" s="168">
        <f>Z19+Z26</f>
        <v>2795</v>
      </c>
      <c r="AA18" s="168">
        <f>AA19+AA26</f>
        <v>598210</v>
      </c>
      <c r="AB18" s="150">
        <f t="shared" si="3"/>
        <v>58304</v>
      </c>
      <c r="AC18" s="150">
        <f t="shared" si="4"/>
        <v>58304</v>
      </c>
      <c r="AD18" s="118">
        <f>AE18+4000</f>
        <v>58304</v>
      </c>
      <c r="AE18" s="176">
        <f>SUM(AE19)+SUM(AE26:AE26)</f>
        <v>54304</v>
      </c>
      <c r="AF18" s="174"/>
      <c r="AG18" s="174"/>
      <c r="AH18" s="174"/>
      <c r="AI18" s="172"/>
      <c r="AJ18" s="150"/>
      <c r="AK18" s="173"/>
      <c r="AL18" s="173"/>
      <c r="AM18" s="174"/>
      <c r="AN18" s="174"/>
      <c r="AO18" s="174"/>
      <c r="AP18" s="174"/>
      <c r="AQ18" s="174"/>
      <c r="AR18" s="174"/>
      <c r="AS18" s="172"/>
      <c r="AT18" s="172"/>
      <c r="AU18" s="173"/>
      <c r="AV18" s="173"/>
      <c r="AW18" s="174"/>
      <c r="AX18" s="174"/>
      <c r="AY18" s="174"/>
      <c r="AZ18" s="174"/>
      <c r="BA18" s="174"/>
      <c r="BB18" s="174"/>
      <c r="BC18" s="168">
        <f aca="true" t="shared" si="9" ref="BC18:CE18">BC19</f>
        <v>27153</v>
      </c>
      <c r="BD18" s="168">
        <f t="shared" si="9"/>
        <v>27153</v>
      </c>
      <c r="BE18" s="168">
        <f t="shared" si="9"/>
        <v>27153</v>
      </c>
      <c r="BF18" s="168">
        <f t="shared" si="9"/>
        <v>27153</v>
      </c>
      <c r="BG18" s="168">
        <f t="shared" si="9"/>
        <v>0</v>
      </c>
      <c r="BH18" s="168">
        <f t="shared" si="9"/>
        <v>27153</v>
      </c>
      <c r="BI18" s="168">
        <f t="shared" si="9"/>
        <v>27153</v>
      </c>
      <c r="BJ18" s="168">
        <f t="shared" si="9"/>
        <v>27153</v>
      </c>
      <c r="BK18" s="168">
        <f t="shared" si="9"/>
        <v>27153</v>
      </c>
      <c r="BL18" s="168">
        <f t="shared" si="9"/>
        <v>0</v>
      </c>
      <c r="BM18" s="175">
        <f t="shared" si="9"/>
        <v>27153</v>
      </c>
      <c r="BN18" s="175">
        <f t="shared" si="9"/>
        <v>27153</v>
      </c>
      <c r="BO18" s="175">
        <f t="shared" si="9"/>
        <v>27153</v>
      </c>
      <c r="BP18" s="175">
        <f t="shared" si="9"/>
        <v>27153</v>
      </c>
      <c r="BQ18" s="175">
        <f t="shared" si="9"/>
        <v>0</v>
      </c>
      <c r="BR18" s="175">
        <f t="shared" si="9"/>
        <v>27151</v>
      </c>
      <c r="BS18" s="175">
        <f t="shared" si="9"/>
        <v>27151</v>
      </c>
      <c r="BT18" s="175">
        <f t="shared" si="9"/>
        <v>27151</v>
      </c>
      <c r="BU18" s="175">
        <f t="shared" si="9"/>
        <v>27151</v>
      </c>
      <c r="BV18" s="175">
        <f t="shared" si="9"/>
        <v>0</v>
      </c>
      <c r="BW18" s="176">
        <f t="shared" si="9"/>
        <v>27151</v>
      </c>
      <c r="BX18" s="176">
        <f t="shared" si="9"/>
        <v>27151</v>
      </c>
      <c r="BY18" s="176">
        <f t="shared" si="9"/>
        <v>27151</v>
      </c>
      <c r="BZ18" s="176">
        <f t="shared" si="9"/>
        <v>27151</v>
      </c>
      <c r="CA18" s="176">
        <f t="shared" si="9"/>
        <v>0</v>
      </c>
      <c r="CB18" s="176">
        <f t="shared" si="9"/>
        <v>27151</v>
      </c>
      <c r="CC18" s="176">
        <f t="shared" si="9"/>
        <v>27151</v>
      </c>
      <c r="CD18" s="176">
        <f t="shared" si="9"/>
        <v>27151</v>
      </c>
      <c r="CE18" s="176">
        <f t="shared" si="9"/>
        <v>27151</v>
      </c>
      <c r="CF18" s="176"/>
      <c r="CG18" s="176"/>
      <c r="CH18" s="176"/>
      <c r="CI18" s="176"/>
      <c r="CJ18" s="176"/>
      <c r="CK18" s="176"/>
      <c r="CL18" s="176"/>
      <c r="CM18" s="176"/>
      <c r="CN18" s="176"/>
      <c r="CO18" s="176"/>
      <c r="CP18" s="176"/>
    </row>
    <row r="19" spans="1:94" ht="60" customHeight="1">
      <c r="A19" s="178"/>
      <c r="B19" s="179" t="s">
        <v>294</v>
      </c>
      <c r="C19" s="180"/>
      <c r="D19" s="180"/>
      <c r="E19" s="180"/>
      <c r="F19" s="180"/>
      <c r="G19" s="180"/>
      <c r="H19" s="180"/>
      <c r="I19" s="181">
        <f aca="true" t="shared" si="10" ref="I19:AA19">I20+I21+I22+I23+I24+I25</f>
        <v>715927</v>
      </c>
      <c r="J19" s="181">
        <f t="shared" si="10"/>
        <v>124231</v>
      </c>
      <c r="K19" s="181">
        <f t="shared" si="10"/>
        <v>124231</v>
      </c>
      <c r="L19" s="181">
        <f t="shared" si="10"/>
        <v>0</v>
      </c>
      <c r="M19" s="182">
        <f t="shared" si="10"/>
        <v>0</v>
      </c>
      <c r="N19" s="181">
        <f t="shared" si="10"/>
        <v>577096</v>
      </c>
      <c r="O19" s="181">
        <f t="shared" si="10"/>
        <v>577096</v>
      </c>
      <c r="P19" s="181">
        <f t="shared" si="10"/>
        <v>683044</v>
      </c>
      <c r="Q19" s="181">
        <f t="shared" si="10"/>
        <v>112734</v>
      </c>
      <c r="R19" s="181">
        <f t="shared" si="10"/>
        <v>109939</v>
      </c>
      <c r="S19" s="181"/>
      <c r="T19" s="181">
        <f t="shared" si="10"/>
        <v>2795</v>
      </c>
      <c r="U19" s="181">
        <f t="shared" si="10"/>
        <v>570310</v>
      </c>
      <c r="V19" s="181">
        <f t="shared" si="10"/>
        <v>695424</v>
      </c>
      <c r="W19" s="181">
        <f t="shared" si="10"/>
        <v>125114</v>
      </c>
      <c r="X19" s="181">
        <f t="shared" si="10"/>
        <v>109939</v>
      </c>
      <c r="Y19" s="181"/>
      <c r="Z19" s="181">
        <f t="shared" si="10"/>
        <v>2795</v>
      </c>
      <c r="AA19" s="181">
        <f t="shared" si="10"/>
        <v>570310</v>
      </c>
      <c r="AB19" s="150">
        <f t="shared" si="3"/>
        <v>46304</v>
      </c>
      <c r="AC19" s="150">
        <f t="shared" si="4"/>
        <v>46304</v>
      </c>
      <c r="AD19" s="184">
        <f>SUM(AD20:AD25)</f>
        <v>46304</v>
      </c>
      <c r="AE19" s="184">
        <f>SUM(AE20:AE25)</f>
        <v>46304</v>
      </c>
      <c r="AF19" s="174"/>
      <c r="AG19" s="174"/>
      <c r="AH19" s="174"/>
      <c r="AI19" s="172"/>
      <c r="AJ19" s="150"/>
      <c r="AK19" s="181"/>
      <c r="AL19" s="181"/>
      <c r="AM19" s="174"/>
      <c r="AN19" s="174"/>
      <c r="AO19" s="174"/>
      <c r="AP19" s="174"/>
      <c r="AQ19" s="174"/>
      <c r="AR19" s="174"/>
      <c r="AS19" s="172"/>
      <c r="AT19" s="172"/>
      <c r="AU19" s="181"/>
      <c r="AV19" s="181"/>
      <c r="AW19" s="174"/>
      <c r="AX19" s="174"/>
      <c r="AY19" s="174"/>
      <c r="AZ19" s="174"/>
      <c r="BA19" s="174"/>
      <c r="BB19" s="174"/>
      <c r="BC19" s="181">
        <f>SUM(BC20:BC26)</f>
        <v>27153</v>
      </c>
      <c r="BD19" s="181">
        <f>SUM(BD20:BD26)</f>
        <v>27153</v>
      </c>
      <c r="BE19" s="181">
        <f>SUM(BE20:BE26)</f>
        <v>27153</v>
      </c>
      <c r="BF19" s="181">
        <f>SUM(BF20:BF26)</f>
        <v>27153</v>
      </c>
      <c r="BG19" s="181">
        <f aca="true" t="shared" si="11" ref="BG19:CE19">SUM(BG20:BG26)</f>
        <v>0</v>
      </c>
      <c r="BH19" s="181">
        <f t="shared" si="11"/>
        <v>27153</v>
      </c>
      <c r="BI19" s="181">
        <f t="shared" si="11"/>
        <v>27153</v>
      </c>
      <c r="BJ19" s="181">
        <f t="shared" si="11"/>
        <v>27153</v>
      </c>
      <c r="BK19" s="181">
        <f t="shared" si="11"/>
        <v>27153</v>
      </c>
      <c r="BL19" s="181">
        <f t="shared" si="11"/>
        <v>0</v>
      </c>
      <c r="BM19" s="183">
        <f t="shared" si="11"/>
        <v>27153</v>
      </c>
      <c r="BN19" s="183">
        <f t="shared" si="11"/>
        <v>27153</v>
      </c>
      <c r="BO19" s="183">
        <f t="shared" si="11"/>
        <v>27153</v>
      </c>
      <c r="BP19" s="183">
        <f t="shared" si="11"/>
        <v>27153</v>
      </c>
      <c r="BQ19" s="183">
        <f t="shared" si="11"/>
        <v>0</v>
      </c>
      <c r="BR19" s="183">
        <f t="shared" si="11"/>
        <v>27151</v>
      </c>
      <c r="BS19" s="183">
        <f t="shared" si="11"/>
        <v>27151</v>
      </c>
      <c r="BT19" s="183">
        <f t="shared" si="11"/>
        <v>27151</v>
      </c>
      <c r="BU19" s="183">
        <f t="shared" si="11"/>
        <v>27151</v>
      </c>
      <c r="BV19" s="183">
        <f t="shared" si="11"/>
        <v>0</v>
      </c>
      <c r="BW19" s="184">
        <f t="shared" si="11"/>
        <v>27151</v>
      </c>
      <c r="BX19" s="184">
        <f t="shared" si="11"/>
        <v>27151</v>
      </c>
      <c r="BY19" s="184">
        <f t="shared" si="11"/>
        <v>27151</v>
      </c>
      <c r="BZ19" s="184">
        <f t="shared" si="11"/>
        <v>27151</v>
      </c>
      <c r="CA19" s="184"/>
      <c r="CB19" s="184">
        <f t="shared" si="11"/>
        <v>27151</v>
      </c>
      <c r="CC19" s="184">
        <f t="shared" si="11"/>
        <v>27151</v>
      </c>
      <c r="CD19" s="184">
        <f t="shared" si="11"/>
        <v>27151</v>
      </c>
      <c r="CE19" s="184">
        <f t="shared" si="11"/>
        <v>27151</v>
      </c>
      <c r="CF19" s="184"/>
      <c r="CG19" s="184"/>
      <c r="CH19" s="184"/>
      <c r="CI19" s="184"/>
      <c r="CJ19" s="184"/>
      <c r="CK19" s="184"/>
      <c r="CL19" s="184"/>
      <c r="CM19" s="184"/>
      <c r="CN19" s="184"/>
      <c r="CO19" s="184"/>
      <c r="CP19" s="184"/>
    </row>
    <row r="20" spans="1:94" s="201" customFormat="1" ht="60" customHeight="1">
      <c r="A20" s="185"/>
      <c r="B20" s="186" t="s">
        <v>295</v>
      </c>
      <c r="C20" s="187" t="s">
        <v>296</v>
      </c>
      <c r="D20" s="188" t="s">
        <v>297</v>
      </c>
      <c r="E20" s="188" t="s">
        <v>59</v>
      </c>
      <c r="F20" s="188"/>
      <c r="G20" s="188"/>
      <c r="H20" s="187" t="s">
        <v>298</v>
      </c>
      <c r="I20" s="189">
        <v>70600</v>
      </c>
      <c r="J20" s="189">
        <f aca="true" t="shared" si="12" ref="J20:J25">K20</f>
        <v>20425</v>
      </c>
      <c r="K20" s="189">
        <v>20425</v>
      </c>
      <c r="L20" s="189"/>
      <c r="M20" s="190"/>
      <c r="N20" s="189">
        <v>43175</v>
      </c>
      <c r="O20" s="189">
        <v>43175</v>
      </c>
      <c r="P20" s="189">
        <f aca="true" t="shared" si="13" ref="P20:P25">Q20+U20</f>
        <v>66188</v>
      </c>
      <c r="Q20" s="189">
        <f aca="true" t="shared" si="14" ref="Q20:Q26">R20+T20</f>
        <v>23013</v>
      </c>
      <c r="R20" s="191">
        <v>20218</v>
      </c>
      <c r="S20" s="192"/>
      <c r="T20" s="189">
        <v>2795</v>
      </c>
      <c r="U20" s="189">
        <v>43175</v>
      </c>
      <c r="V20" s="189">
        <v>66188</v>
      </c>
      <c r="W20" s="189">
        <v>23013</v>
      </c>
      <c r="X20" s="191">
        <v>20218</v>
      </c>
      <c r="Y20" s="191"/>
      <c r="Z20" s="189">
        <v>2795</v>
      </c>
      <c r="AA20" s="189">
        <v>43175</v>
      </c>
      <c r="AB20" s="286">
        <f t="shared" si="3"/>
        <v>6627</v>
      </c>
      <c r="AC20" s="286">
        <f t="shared" si="4"/>
        <v>6627</v>
      </c>
      <c r="AD20" s="118">
        <v>6627</v>
      </c>
      <c r="AE20" s="118">
        <v>6627</v>
      </c>
      <c r="AF20" s="212"/>
      <c r="AG20" s="212"/>
      <c r="AH20" s="212"/>
      <c r="AI20" s="193"/>
      <c r="AJ20" s="194"/>
      <c r="AK20" s="195"/>
      <c r="AL20" s="195"/>
      <c r="AM20" s="196"/>
      <c r="AN20" s="196"/>
      <c r="AO20" s="196"/>
      <c r="AP20" s="196"/>
      <c r="AQ20" s="196"/>
      <c r="AR20" s="196"/>
      <c r="AS20" s="193"/>
      <c r="AT20" s="193"/>
      <c r="AU20" s="195"/>
      <c r="AV20" s="195"/>
      <c r="AW20" s="196"/>
      <c r="AX20" s="196"/>
      <c r="AY20" s="196"/>
      <c r="AZ20" s="196"/>
      <c r="BA20" s="196"/>
      <c r="BB20" s="196"/>
      <c r="BC20" s="189">
        <f aca="true" t="shared" si="15" ref="BC20:BC26">BD20+BG20</f>
        <v>3314</v>
      </c>
      <c r="BD20" s="189">
        <f>BE20</f>
        <v>3314</v>
      </c>
      <c r="BE20" s="189">
        <v>3314</v>
      </c>
      <c r="BF20" s="189">
        <f>BE20</f>
        <v>3314</v>
      </c>
      <c r="BG20" s="196"/>
      <c r="BH20" s="189">
        <f aca="true" t="shared" si="16" ref="BH20:BH26">BI20+BL20</f>
        <v>3314</v>
      </c>
      <c r="BI20" s="189">
        <f>BJ20</f>
        <v>3314</v>
      </c>
      <c r="BJ20" s="189">
        <f aca="true" t="shared" si="17" ref="BJ20:BJ26">BE20</f>
        <v>3314</v>
      </c>
      <c r="BK20" s="189">
        <f>BJ20</f>
        <v>3314</v>
      </c>
      <c r="BL20" s="196"/>
      <c r="BM20" s="197">
        <f aca="true" t="shared" si="18" ref="BM20:BN26">BN20</f>
        <v>3314</v>
      </c>
      <c r="BN20" s="197">
        <f t="shared" si="18"/>
        <v>3314</v>
      </c>
      <c r="BO20" s="198">
        <f aca="true" t="shared" si="19" ref="BO20:BO26">AK20+AU20+BE20</f>
        <v>3314</v>
      </c>
      <c r="BP20" s="198">
        <f>BO20</f>
        <v>3314</v>
      </c>
      <c r="BQ20" s="199"/>
      <c r="BR20" s="197">
        <f aca="true" t="shared" si="20" ref="BR20:BS26">BS20</f>
        <v>3313</v>
      </c>
      <c r="BS20" s="197">
        <f t="shared" si="20"/>
        <v>3313</v>
      </c>
      <c r="BT20" s="198">
        <f aca="true" t="shared" si="21" ref="BT20:BT26">AD20-BO20</f>
        <v>3313</v>
      </c>
      <c r="BU20" s="198">
        <f>BT20</f>
        <v>3313</v>
      </c>
      <c r="BV20" s="199"/>
      <c r="BW20" s="193">
        <f aca="true" t="shared" si="22" ref="BW20:BX26">BX20</f>
        <v>3313</v>
      </c>
      <c r="BX20" s="193">
        <f t="shared" si="22"/>
        <v>3313</v>
      </c>
      <c r="BY20" s="200">
        <f aca="true" t="shared" si="23" ref="BY20:BY26">BT20</f>
        <v>3313</v>
      </c>
      <c r="BZ20" s="200">
        <f>BY20</f>
        <v>3313</v>
      </c>
      <c r="CA20" s="196"/>
      <c r="CB20" s="193">
        <f>CC20</f>
        <v>3313</v>
      </c>
      <c r="CC20" s="193">
        <f>BX20</f>
        <v>3313</v>
      </c>
      <c r="CD20" s="200">
        <f>CC20</f>
        <v>3313</v>
      </c>
      <c r="CE20" s="150">
        <f>CD20</f>
        <v>3313</v>
      </c>
      <c r="CF20" s="196"/>
      <c r="CG20" s="193"/>
      <c r="CH20" s="193"/>
      <c r="CI20" s="200"/>
      <c r="CJ20" s="200"/>
      <c r="CK20" s="196"/>
      <c r="CL20" s="193"/>
      <c r="CM20" s="193"/>
      <c r="CN20" s="200"/>
      <c r="CO20" s="200"/>
      <c r="CP20" s="196"/>
    </row>
    <row r="21" spans="1:94" s="213" customFormat="1" ht="60" customHeight="1">
      <c r="A21" s="202"/>
      <c r="B21" s="203" t="s">
        <v>299</v>
      </c>
      <c r="C21" s="204" t="s">
        <v>74</v>
      </c>
      <c r="D21" s="167" t="s">
        <v>300</v>
      </c>
      <c r="E21" s="167" t="s">
        <v>301</v>
      </c>
      <c r="F21" s="167"/>
      <c r="G21" s="167"/>
      <c r="H21" s="204" t="s">
        <v>302</v>
      </c>
      <c r="I21" s="205">
        <v>46300</v>
      </c>
      <c r="J21" s="205">
        <f t="shared" si="12"/>
        <v>16302</v>
      </c>
      <c r="K21" s="205">
        <v>16302</v>
      </c>
      <c r="L21" s="205"/>
      <c r="M21" s="206"/>
      <c r="N21" s="205">
        <v>29998</v>
      </c>
      <c r="O21" s="205">
        <v>29998</v>
      </c>
      <c r="P21" s="205">
        <f t="shared" si="13"/>
        <v>41468</v>
      </c>
      <c r="Q21" s="205">
        <f t="shared" si="14"/>
        <v>11470</v>
      </c>
      <c r="R21" s="191">
        <v>11470</v>
      </c>
      <c r="S21" s="207"/>
      <c r="T21" s="205"/>
      <c r="U21" s="205">
        <v>29998</v>
      </c>
      <c r="V21" s="205">
        <v>41468</v>
      </c>
      <c r="W21" s="205">
        <v>11470</v>
      </c>
      <c r="X21" s="191">
        <v>11470</v>
      </c>
      <c r="Y21" s="191"/>
      <c r="Z21" s="205"/>
      <c r="AA21" s="205">
        <v>29998</v>
      </c>
      <c r="AB21" s="150">
        <f t="shared" si="3"/>
        <v>8741</v>
      </c>
      <c r="AC21" s="150">
        <f t="shared" si="4"/>
        <v>8741</v>
      </c>
      <c r="AD21" s="118">
        <v>8741</v>
      </c>
      <c r="AE21" s="118">
        <v>8741</v>
      </c>
      <c r="AF21" s="208"/>
      <c r="AG21" s="208"/>
      <c r="AH21" s="208"/>
      <c r="AI21" s="172"/>
      <c r="AJ21" s="150"/>
      <c r="AK21" s="173"/>
      <c r="AL21" s="173"/>
      <c r="AM21" s="208"/>
      <c r="AN21" s="208"/>
      <c r="AO21" s="208"/>
      <c r="AP21" s="208"/>
      <c r="AQ21" s="208"/>
      <c r="AR21" s="208"/>
      <c r="AS21" s="172"/>
      <c r="AT21" s="172"/>
      <c r="AU21" s="173"/>
      <c r="AV21" s="173"/>
      <c r="AW21" s="208"/>
      <c r="AX21" s="208"/>
      <c r="AY21" s="208"/>
      <c r="AZ21" s="208"/>
      <c r="BA21" s="208"/>
      <c r="BB21" s="208"/>
      <c r="BC21" s="189">
        <f t="shared" si="15"/>
        <v>4371</v>
      </c>
      <c r="BD21" s="189">
        <f aca="true" t="shared" si="24" ref="BD21:BD26">BE21</f>
        <v>4371</v>
      </c>
      <c r="BE21" s="189">
        <v>4371</v>
      </c>
      <c r="BF21" s="189">
        <f aca="true" t="shared" si="25" ref="BF21:BF26">BE21</f>
        <v>4371</v>
      </c>
      <c r="BG21" s="209"/>
      <c r="BH21" s="189">
        <f t="shared" si="16"/>
        <v>4371</v>
      </c>
      <c r="BI21" s="189">
        <f aca="true" t="shared" si="26" ref="BI21:BI26">BJ21</f>
        <v>4371</v>
      </c>
      <c r="BJ21" s="189">
        <f t="shared" si="17"/>
        <v>4371</v>
      </c>
      <c r="BK21" s="189">
        <f aca="true" t="shared" si="27" ref="BK21:BK26">BJ21</f>
        <v>4371</v>
      </c>
      <c r="BL21" s="208"/>
      <c r="BM21" s="152">
        <f t="shared" si="18"/>
        <v>4371</v>
      </c>
      <c r="BN21" s="152">
        <f t="shared" si="18"/>
        <v>4371</v>
      </c>
      <c r="BO21" s="210">
        <f t="shared" si="19"/>
        <v>4371</v>
      </c>
      <c r="BP21" s="210">
        <f aca="true" t="shared" si="28" ref="BP21:BP26">BO21</f>
        <v>4371</v>
      </c>
      <c r="BQ21" s="211"/>
      <c r="BR21" s="152">
        <f t="shared" si="20"/>
        <v>4370</v>
      </c>
      <c r="BS21" s="152">
        <f t="shared" si="20"/>
        <v>4370</v>
      </c>
      <c r="BT21" s="210">
        <f t="shared" si="21"/>
        <v>4370</v>
      </c>
      <c r="BU21" s="210">
        <f aca="true" t="shared" si="29" ref="BU21:BU26">BT21</f>
        <v>4370</v>
      </c>
      <c r="BV21" s="211"/>
      <c r="BW21" s="172">
        <f t="shared" si="22"/>
        <v>4370</v>
      </c>
      <c r="BX21" s="172">
        <f t="shared" si="22"/>
        <v>4370</v>
      </c>
      <c r="BY21" s="118">
        <f t="shared" si="23"/>
        <v>4370</v>
      </c>
      <c r="BZ21" s="118">
        <f aca="true" t="shared" si="30" ref="BZ21:BZ26">BY21</f>
        <v>4370</v>
      </c>
      <c r="CA21" s="212"/>
      <c r="CB21" s="193">
        <f aca="true" t="shared" si="31" ref="CB21:CB26">CC21</f>
        <v>4370</v>
      </c>
      <c r="CC21" s="193">
        <f aca="true" t="shared" si="32" ref="CC21:CC26">BX21</f>
        <v>4370</v>
      </c>
      <c r="CD21" s="200">
        <f aca="true" t="shared" si="33" ref="CD21:CD26">CC21</f>
        <v>4370</v>
      </c>
      <c r="CE21" s="150">
        <f aca="true" t="shared" si="34" ref="CE21:CE26">CD21</f>
        <v>4370</v>
      </c>
      <c r="CF21" s="212"/>
      <c r="CG21" s="172"/>
      <c r="CH21" s="172"/>
      <c r="CI21" s="118"/>
      <c r="CJ21" s="118"/>
      <c r="CK21" s="212"/>
      <c r="CL21" s="172"/>
      <c r="CM21" s="172"/>
      <c r="CN21" s="118"/>
      <c r="CO21" s="118"/>
      <c r="CP21" s="212"/>
    </row>
    <row r="22" spans="1:94" s="216" customFormat="1" ht="60" customHeight="1">
      <c r="A22" s="202"/>
      <c r="B22" s="203" t="s">
        <v>303</v>
      </c>
      <c r="C22" s="204" t="s">
        <v>74</v>
      </c>
      <c r="D22" s="167" t="s">
        <v>304</v>
      </c>
      <c r="E22" s="167" t="s">
        <v>305</v>
      </c>
      <c r="F22" s="167"/>
      <c r="G22" s="167"/>
      <c r="H22" s="204" t="s">
        <v>306</v>
      </c>
      <c r="I22" s="205">
        <v>51155</v>
      </c>
      <c r="J22" s="205">
        <f t="shared" si="12"/>
        <v>23255</v>
      </c>
      <c r="K22" s="205">
        <v>23255</v>
      </c>
      <c r="L22" s="205"/>
      <c r="M22" s="206"/>
      <c r="N22" s="205">
        <v>27900</v>
      </c>
      <c r="O22" s="205">
        <v>27900</v>
      </c>
      <c r="P22" s="205">
        <f t="shared" si="13"/>
        <v>48830</v>
      </c>
      <c r="Q22" s="205">
        <f t="shared" si="14"/>
        <v>20930</v>
      </c>
      <c r="R22" s="191">
        <v>20930</v>
      </c>
      <c r="S22" s="207"/>
      <c r="T22" s="205"/>
      <c r="U22" s="205">
        <v>27900</v>
      </c>
      <c r="V22" s="205">
        <v>48830</v>
      </c>
      <c r="W22" s="205">
        <v>20930</v>
      </c>
      <c r="X22" s="191">
        <v>20930</v>
      </c>
      <c r="Y22" s="191"/>
      <c r="Z22" s="205"/>
      <c r="AA22" s="205">
        <v>27900</v>
      </c>
      <c r="AB22" s="150">
        <f t="shared" si="3"/>
        <v>7000</v>
      </c>
      <c r="AC22" s="150">
        <f t="shared" si="4"/>
        <v>7000</v>
      </c>
      <c r="AD22" s="118">
        <v>7000</v>
      </c>
      <c r="AE22" s="118">
        <v>7000</v>
      </c>
      <c r="AF22" s="214"/>
      <c r="AG22" s="214"/>
      <c r="AH22" s="214"/>
      <c r="AI22" s="172"/>
      <c r="AJ22" s="150"/>
      <c r="AK22" s="173"/>
      <c r="AL22" s="173"/>
      <c r="AM22" s="214"/>
      <c r="AN22" s="214"/>
      <c r="AO22" s="214"/>
      <c r="AP22" s="214"/>
      <c r="AQ22" s="214"/>
      <c r="AR22" s="214"/>
      <c r="AS22" s="172"/>
      <c r="AT22" s="172"/>
      <c r="AU22" s="173"/>
      <c r="AV22" s="173"/>
      <c r="AW22" s="214"/>
      <c r="AX22" s="214"/>
      <c r="AY22" s="214"/>
      <c r="AZ22" s="214"/>
      <c r="BA22" s="214"/>
      <c r="BB22" s="214"/>
      <c r="BC22" s="189">
        <f t="shared" si="15"/>
        <v>3500</v>
      </c>
      <c r="BD22" s="189">
        <f t="shared" si="24"/>
        <v>3500</v>
      </c>
      <c r="BE22" s="189">
        <v>3500</v>
      </c>
      <c r="BF22" s="189">
        <f t="shared" si="25"/>
        <v>3500</v>
      </c>
      <c r="BG22" s="215"/>
      <c r="BH22" s="189">
        <f t="shared" si="16"/>
        <v>3500</v>
      </c>
      <c r="BI22" s="189">
        <f t="shared" si="26"/>
        <v>3500</v>
      </c>
      <c r="BJ22" s="189">
        <f t="shared" si="17"/>
        <v>3500</v>
      </c>
      <c r="BK22" s="189">
        <f t="shared" si="27"/>
        <v>3500</v>
      </c>
      <c r="BL22" s="214"/>
      <c r="BM22" s="152">
        <f t="shared" si="18"/>
        <v>3500</v>
      </c>
      <c r="BN22" s="152">
        <f t="shared" si="18"/>
        <v>3500</v>
      </c>
      <c r="BO22" s="210">
        <f t="shared" si="19"/>
        <v>3500</v>
      </c>
      <c r="BP22" s="210">
        <f t="shared" si="28"/>
        <v>3500</v>
      </c>
      <c r="BQ22" s="211"/>
      <c r="BR22" s="152">
        <f t="shared" si="20"/>
        <v>3500</v>
      </c>
      <c r="BS22" s="152">
        <f t="shared" si="20"/>
        <v>3500</v>
      </c>
      <c r="BT22" s="210">
        <f t="shared" si="21"/>
        <v>3500</v>
      </c>
      <c r="BU22" s="210">
        <f t="shared" si="29"/>
        <v>3500</v>
      </c>
      <c r="BV22" s="211"/>
      <c r="BW22" s="172">
        <f t="shared" si="22"/>
        <v>3500</v>
      </c>
      <c r="BX22" s="172">
        <f t="shared" si="22"/>
        <v>3500</v>
      </c>
      <c r="BY22" s="118">
        <f t="shared" si="23"/>
        <v>3500</v>
      </c>
      <c r="BZ22" s="118">
        <f t="shared" si="30"/>
        <v>3500</v>
      </c>
      <c r="CA22" s="212"/>
      <c r="CB22" s="193">
        <f t="shared" si="31"/>
        <v>3500</v>
      </c>
      <c r="CC22" s="193">
        <f t="shared" si="32"/>
        <v>3500</v>
      </c>
      <c r="CD22" s="200">
        <f t="shared" si="33"/>
        <v>3500</v>
      </c>
      <c r="CE22" s="150">
        <f t="shared" si="34"/>
        <v>3500</v>
      </c>
      <c r="CF22" s="212"/>
      <c r="CG22" s="172"/>
      <c r="CH22" s="172"/>
      <c r="CI22" s="118"/>
      <c r="CJ22" s="118"/>
      <c r="CK22" s="212"/>
      <c r="CL22" s="172"/>
      <c r="CM22" s="172"/>
      <c r="CN22" s="118"/>
      <c r="CO22" s="118"/>
      <c r="CP22" s="212"/>
    </row>
    <row r="23" spans="1:94" s="216" customFormat="1" ht="60" customHeight="1">
      <c r="A23" s="202"/>
      <c r="B23" s="203" t="s">
        <v>307</v>
      </c>
      <c r="C23" s="204" t="s">
        <v>75</v>
      </c>
      <c r="D23" s="167" t="s">
        <v>308</v>
      </c>
      <c r="E23" s="167" t="s">
        <v>309</v>
      </c>
      <c r="F23" s="167"/>
      <c r="G23" s="167"/>
      <c r="H23" s="204" t="s">
        <v>310</v>
      </c>
      <c r="I23" s="205">
        <v>39107</v>
      </c>
      <c r="J23" s="205">
        <f t="shared" si="12"/>
        <v>19036</v>
      </c>
      <c r="K23" s="205">
        <v>19036</v>
      </c>
      <c r="L23" s="205"/>
      <c r="M23" s="206"/>
      <c r="N23" s="205">
        <v>16974</v>
      </c>
      <c r="O23" s="205">
        <v>16974</v>
      </c>
      <c r="P23" s="205">
        <f t="shared" si="13"/>
        <v>36028</v>
      </c>
      <c r="Q23" s="205">
        <f t="shared" si="14"/>
        <v>19054</v>
      </c>
      <c r="R23" s="191">
        <v>19054</v>
      </c>
      <c r="S23" s="207"/>
      <c r="T23" s="205"/>
      <c r="U23" s="205">
        <v>16974</v>
      </c>
      <c r="V23" s="205">
        <v>39107</v>
      </c>
      <c r="W23" s="205">
        <v>22133</v>
      </c>
      <c r="X23" s="191">
        <v>19054</v>
      </c>
      <c r="Y23" s="191"/>
      <c r="Z23" s="205"/>
      <c r="AA23" s="205">
        <v>16974</v>
      </c>
      <c r="AB23" s="150">
        <f t="shared" si="3"/>
        <v>8858</v>
      </c>
      <c r="AC23" s="150">
        <f t="shared" si="4"/>
        <v>8858</v>
      </c>
      <c r="AD23" s="118">
        <v>8858</v>
      </c>
      <c r="AE23" s="118">
        <v>8858</v>
      </c>
      <c r="AF23" s="214"/>
      <c r="AG23" s="214"/>
      <c r="AH23" s="214"/>
      <c r="AI23" s="172"/>
      <c r="AJ23" s="150"/>
      <c r="AK23" s="173"/>
      <c r="AL23" s="173"/>
      <c r="AM23" s="214"/>
      <c r="AN23" s="214"/>
      <c r="AO23" s="214"/>
      <c r="AP23" s="214"/>
      <c r="AQ23" s="214"/>
      <c r="AR23" s="214"/>
      <c r="AS23" s="172"/>
      <c r="AT23" s="172"/>
      <c r="AU23" s="173"/>
      <c r="AV23" s="173"/>
      <c r="AW23" s="214"/>
      <c r="AX23" s="214"/>
      <c r="AY23" s="214"/>
      <c r="AZ23" s="214"/>
      <c r="BA23" s="214"/>
      <c r="BB23" s="214"/>
      <c r="BC23" s="189">
        <f t="shared" si="15"/>
        <v>4429</v>
      </c>
      <c r="BD23" s="189">
        <f t="shared" si="24"/>
        <v>4429</v>
      </c>
      <c r="BE23" s="189">
        <v>4429</v>
      </c>
      <c r="BF23" s="189">
        <f t="shared" si="25"/>
        <v>4429</v>
      </c>
      <c r="BG23" s="215"/>
      <c r="BH23" s="189">
        <f t="shared" si="16"/>
        <v>4429</v>
      </c>
      <c r="BI23" s="189">
        <f t="shared" si="26"/>
        <v>4429</v>
      </c>
      <c r="BJ23" s="189">
        <f t="shared" si="17"/>
        <v>4429</v>
      </c>
      <c r="BK23" s="189">
        <f t="shared" si="27"/>
        <v>4429</v>
      </c>
      <c r="BL23" s="214"/>
      <c r="BM23" s="152">
        <f t="shared" si="18"/>
        <v>4429</v>
      </c>
      <c r="BN23" s="152">
        <f t="shared" si="18"/>
        <v>4429</v>
      </c>
      <c r="BO23" s="210">
        <f t="shared" si="19"/>
        <v>4429</v>
      </c>
      <c r="BP23" s="210">
        <f t="shared" si="28"/>
        <v>4429</v>
      </c>
      <c r="BQ23" s="211"/>
      <c r="BR23" s="152">
        <f t="shared" si="20"/>
        <v>4429</v>
      </c>
      <c r="BS23" s="152">
        <f t="shared" si="20"/>
        <v>4429</v>
      </c>
      <c r="BT23" s="210">
        <f t="shared" si="21"/>
        <v>4429</v>
      </c>
      <c r="BU23" s="210">
        <f t="shared" si="29"/>
        <v>4429</v>
      </c>
      <c r="BV23" s="211"/>
      <c r="BW23" s="172">
        <f t="shared" si="22"/>
        <v>4429</v>
      </c>
      <c r="BX23" s="172">
        <f t="shared" si="22"/>
        <v>4429</v>
      </c>
      <c r="BY23" s="118">
        <f t="shared" si="23"/>
        <v>4429</v>
      </c>
      <c r="BZ23" s="118">
        <f t="shared" si="30"/>
        <v>4429</v>
      </c>
      <c r="CA23" s="212"/>
      <c r="CB23" s="193">
        <f t="shared" si="31"/>
        <v>4429</v>
      </c>
      <c r="CC23" s="193">
        <f t="shared" si="32"/>
        <v>4429</v>
      </c>
      <c r="CD23" s="200">
        <f t="shared" si="33"/>
        <v>4429</v>
      </c>
      <c r="CE23" s="150">
        <f t="shared" si="34"/>
        <v>4429</v>
      </c>
      <c r="CF23" s="212"/>
      <c r="CG23" s="172"/>
      <c r="CH23" s="172"/>
      <c r="CI23" s="118"/>
      <c r="CJ23" s="118"/>
      <c r="CK23" s="212"/>
      <c r="CL23" s="172"/>
      <c r="CM23" s="172"/>
      <c r="CN23" s="118"/>
      <c r="CO23" s="118"/>
      <c r="CP23" s="212"/>
    </row>
    <row r="24" spans="1:94" s="216" customFormat="1" ht="60" customHeight="1">
      <c r="A24" s="202"/>
      <c r="B24" s="203" t="s">
        <v>311</v>
      </c>
      <c r="C24" s="204" t="s">
        <v>74</v>
      </c>
      <c r="D24" s="167" t="s">
        <v>312</v>
      </c>
      <c r="E24" s="167" t="s">
        <v>305</v>
      </c>
      <c r="F24" s="167"/>
      <c r="G24" s="167"/>
      <c r="H24" s="204" t="s">
        <v>313</v>
      </c>
      <c r="I24" s="205">
        <v>13610</v>
      </c>
      <c r="J24" s="205">
        <f t="shared" si="12"/>
        <v>4686</v>
      </c>
      <c r="K24" s="205">
        <v>4686</v>
      </c>
      <c r="L24" s="205"/>
      <c r="M24" s="206"/>
      <c r="N24" s="205">
        <v>8924</v>
      </c>
      <c r="O24" s="205">
        <v>8924</v>
      </c>
      <c r="P24" s="205">
        <f t="shared" si="13"/>
        <v>13604</v>
      </c>
      <c r="Q24" s="205">
        <f t="shared" si="14"/>
        <v>4680</v>
      </c>
      <c r="R24" s="191">
        <v>4680</v>
      </c>
      <c r="S24" s="207"/>
      <c r="T24" s="205"/>
      <c r="U24" s="205">
        <v>8924</v>
      </c>
      <c r="V24" s="205">
        <v>13604</v>
      </c>
      <c r="W24" s="205">
        <v>4680</v>
      </c>
      <c r="X24" s="191">
        <v>4680</v>
      </c>
      <c r="Y24" s="191"/>
      <c r="Z24" s="205"/>
      <c r="AA24" s="205">
        <v>8924</v>
      </c>
      <c r="AB24" s="150">
        <f t="shared" si="3"/>
        <v>2300</v>
      </c>
      <c r="AC24" s="150">
        <f t="shared" si="4"/>
        <v>2300</v>
      </c>
      <c r="AD24" s="118">
        <v>2300</v>
      </c>
      <c r="AE24" s="118">
        <v>2300</v>
      </c>
      <c r="AF24" s="214"/>
      <c r="AG24" s="214"/>
      <c r="AH24" s="214"/>
      <c r="AI24" s="172"/>
      <c r="AJ24" s="150"/>
      <c r="AK24" s="173"/>
      <c r="AL24" s="173"/>
      <c r="AM24" s="214"/>
      <c r="AN24" s="214"/>
      <c r="AO24" s="214"/>
      <c r="AP24" s="214"/>
      <c r="AQ24" s="214"/>
      <c r="AR24" s="214"/>
      <c r="AS24" s="172"/>
      <c r="AT24" s="172"/>
      <c r="AU24" s="173"/>
      <c r="AV24" s="173"/>
      <c r="AW24" s="214"/>
      <c r="AX24" s="214"/>
      <c r="AY24" s="214"/>
      <c r="AZ24" s="214"/>
      <c r="BA24" s="214"/>
      <c r="BB24" s="214"/>
      <c r="BC24" s="189">
        <f t="shared" si="15"/>
        <v>1150</v>
      </c>
      <c r="BD24" s="189">
        <f t="shared" si="24"/>
        <v>1150</v>
      </c>
      <c r="BE24" s="189">
        <v>1150</v>
      </c>
      <c r="BF24" s="189">
        <f t="shared" si="25"/>
        <v>1150</v>
      </c>
      <c r="BG24" s="215"/>
      <c r="BH24" s="189">
        <f t="shared" si="16"/>
        <v>1150</v>
      </c>
      <c r="BI24" s="189">
        <f t="shared" si="26"/>
        <v>1150</v>
      </c>
      <c r="BJ24" s="189">
        <f t="shared" si="17"/>
        <v>1150</v>
      </c>
      <c r="BK24" s="189">
        <f t="shared" si="27"/>
        <v>1150</v>
      </c>
      <c r="BL24" s="214"/>
      <c r="BM24" s="152">
        <f t="shared" si="18"/>
        <v>1150</v>
      </c>
      <c r="BN24" s="152">
        <f t="shared" si="18"/>
        <v>1150</v>
      </c>
      <c r="BO24" s="210">
        <f t="shared" si="19"/>
        <v>1150</v>
      </c>
      <c r="BP24" s="210">
        <f t="shared" si="28"/>
        <v>1150</v>
      </c>
      <c r="BQ24" s="211"/>
      <c r="BR24" s="152">
        <f t="shared" si="20"/>
        <v>1150</v>
      </c>
      <c r="BS24" s="152">
        <f t="shared" si="20"/>
        <v>1150</v>
      </c>
      <c r="BT24" s="210">
        <f t="shared" si="21"/>
        <v>1150</v>
      </c>
      <c r="BU24" s="210">
        <f t="shared" si="29"/>
        <v>1150</v>
      </c>
      <c r="BV24" s="211"/>
      <c r="BW24" s="172">
        <f t="shared" si="22"/>
        <v>1150</v>
      </c>
      <c r="BX24" s="172">
        <f t="shared" si="22"/>
        <v>1150</v>
      </c>
      <c r="BY24" s="118">
        <f t="shared" si="23"/>
        <v>1150</v>
      </c>
      <c r="BZ24" s="118">
        <f t="shared" si="30"/>
        <v>1150</v>
      </c>
      <c r="CA24" s="212"/>
      <c r="CB24" s="193">
        <f t="shared" si="31"/>
        <v>1150</v>
      </c>
      <c r="CC24" s="193">
        <f t="shared" si="32"/>
        <v>1150</v>
      </c>
      <c r="CD24" s="200">
        <f t="shared" si="33"/>
        <v>1150</v>
      </c>
      <c r="CE24" s="150">
        <f t="shared" si="34"/>
        <v>1150</v>
      </c>
      <c r="CF24" s="212"/>
      <c r="CG24" s="172"/>
      <c r="CH24" s="172"/>
      <c r="CI24" s="118"/>
      <c r="CJ24" s="118"/>
      <c r="CK24" s="212"/>
      <c r="CL24" s="172"/>
      <c r="CM24" s="172"/>
      <c r="CN24" s="118"/>
      <c r="CO24" s="118"/>
      <c r="CP24" s="212"/>
    </row>
    <row r="25" spans="1:94" s="165" customFormat="1" ht="60" customHeight="1">
      <c r="A25" s="154"/>
      <c r="B25" s="166" t="s">
        <v>314</v>
      </c>
      <c r="C25" s="217" t="s">
        <v>315</v>
      </c>
      <c r="D25" s="218"/>
      <c r="E25" s="218" t="s">
        <v>316</v>
      </c>
      <c r="F25" s="167"/>
      <c r="G25" s="167"/>
      <c r="H25" s="217" t="s">
        <v>317</v>
      </c>
      <c r="I25" s="168">
        <v>495155</v>
      </c>
      <c r="J25" s="168">
        <f t="shared" si="12"/>
        <v>40527</v>
      </c>
      <c r="K25" s="168">
        <v>40527</v>
      </c>
      <c r="L25" s="168"/>
      <c r="M25" s="169"/>
      <c r="N25" s="168">
        <v>450125</v>
      </c>
      <c r="O25" s="168">
        <v>450125</v>
      </c>
      <c r="P25" s="168">
        <f t="shared" si="13"/>
        <v>476926</v>
      </c>
      <c r="Q25" s="168">
        <f t="shared" si="14"/>
        <v>33587</v>
      </c>
      <c r="R25" s="219">
        <v>33587</v>
      </c>
      <c r="S25" s="156"/>
      <c r="T25" s="168"/>
      <c r="U25" s="168">
        <v>443339</v>
      </c>
      <c r="V25" s="168">
        <v>486227</v>
      </c>
      <c r="W25" s="168">
        <v>42888</v>
      </c>
      <c r="X25" s="219">
        <v>33587</v>
      </c>
      <c r="Y25" s="219"/>
      <c r="Z25" s="168"/>
      <c r="AA25" s="168">
        <v>443339</v>
      </c>
      <c r="AB25" s="150">
        <f t="shared" si="3"/>
        <v>12778</v>
      </c>
      <c r="AC25" s="150">
        <f t="shared" si="4"/>
        <v>12778</v>
      </c>
      <c r="AD25" s="105">
        <v>12778</v>
      </c>
      <c r="AE25" s="105">
        <v>12778</v>
      </c>
      <c r="AF25" s="212"/>
      <c r="AG25" s="212"/>
      <c r="AH25" s="212"/>
      <c r="AI25" s="172"/>
      <c r="AJ25" s="150"/>
      <c r="AK25" s="173"/>
      <c r="AL25" s="173"/>
      <c r="AM25" s="212"/>
      <c r="AN25" s="212"/>
      <c r="AO25" s="212"/>
      <c r="AP25" s="212"/>
      <c r="AQ25" s="212"/>
      <c r="AR25" s="212"/>
      <c r="AS25" s="172"/>
      <c r="AT25" s="172"/>
      <c r="AU25" s="173"/>
      <c r="AV25" s="173"/>
      <c r="AW25" s="212"/>
      <c r="AX25" s="212"/>
      <c r="AY25" s="212"/>
      <c r="AZ25" s="212"/>
      <c r="BA25" s="212"/>
      <c r="BB25" s="212"/>
      <c r="BC25" s="168">
        <f t="shared" si="15"/>
        <v>6389</v>
      </c>
      <c r="BD25" s="168">
        <f t="shared" si="24"/>
        <v>6389</v>
      </c>
      <c r="BE25" s="168">
        <v>6389</v>
      </c>
      <c r="BF25" s="168">
        <f t="shared" si="25"/>
        <v>6389</v>
      </c>
      <c r="BG25" s="196"/>
      <c r="BH25" s="221">
        <f t="shared" si="16"/>
        <v>6389</v>
      </c>
      <c r="BI25" s="221">
        <f t="shared" si="26"/>
        <v>6389</v>
      </c>
      <c r="BJ25" s="221">
        <f t="shared" si="17"/>
        <v>6389</v>
      </c>
      <c r="BK25" s="221">
        <f t="shared" si="27"/>
        <v>6389</v>
      </c>
      <c r="BL25" s="212"/>
      <c r="BM25" s="152">
        <f t="shared" si="18"/>
        <v>6389</v>
      </c>
      <c r="BN25" s="152">
        <f t="shared" si="18"/>
        <v>6389</v>
      </c>
      <c r="BO25" s="222">
        <f t="shared" si="19"/>
        <v>6389</v>
      </c>
      <c r="BP25" s="222">
        <f t="shared" si="28"/>
        <v>6389</v>
      </c>
      <c r="BQ25" s="211"/>
      <c r="BR25" s="152">
        <f t="shared" si="20"/>
        <v>6389</v>
      </c>
      <c r="BS25" s="152">
        <f t="shared" si="20"/>
        <v>6389</v>
      </c>
      <c r="BT25" s="222">
        <f t="shared" si="21"/>
        <v>6389</v>
      </c>
      <c r="BU25" s="222">
        <f t="shared" si="29"/>
        <v>6389</v>
      </c>
      <c r="BV25" s="211"/>
      <c r="BW25" s="172">
        <f t="shared" si="22"/>
        <v>6389</v>
      </c>
      <c r="BX25" s="172">
        <f t="shared" si="22"/>
        <v>6389</v>
      </c>
      <c r="BY25" s="105">
        <f t="shared" si="23"/>
        <v>6389</v>
      </c>
      <c r="BZ25" s="105">
        <f t="shared" si="30"/>
        <v>6389</v>
      </c>
      <c r="CA25" s="212"/>
      <c r="CB25" s="223">
        <f t="shared" si="31"/>
        <v>6389</v>
      </c>
      <c r="CC25" s="223">
        <f t="shared" si="32"/>
        <v>6389</v>
      </c>
      <c r="CD25" s="224">
        <f t="shared" si="33"/>
        <v>6389</v>
      </c>
      <c r="CE25" s="150">
        <f t="shared" si="34"/>
        <v>6389</v>
      </c>
      <c r="CF25" s="212"/>
      <c r="CG25" s="172"/>
      <c r="CH25" s="172"/>
      <c r="CI25" s="105"/>
      <c r="CJ25" s="105"/>
      <c r="CK25" s="212"/>
      <c r="CL25" s="172"/>
      <c r="CM25" s="172"/>
      <c r="CN25" s="105"/>
      <c r="CO25" s="105"/>
      <c r="CP25" s="212"/>
    </row>
    <row r="26" spans="1:94" s="216" customFormat="1" ht="60" customHeight="1">
      <c r="A26" s="154"/>
      <c r="B26" s="166" t="s">
        <v>318</v>
      </c>
      <c r="C26" s="217" t="s">
        <v>74</v>
      </c>
      <c r="D26" s="218" t="s">
        <v>304</v>
      </c>
      <c r="E26" s="218" t="s">
        <v>305</v>
      </c>
      <c r="F26" s="218"/>
      <c r="G26" s="218"/>
      <c r="H26" s="217" t="s">
        <v>319</v>
      </c>
      <c r="I26" s="168">
        <v>51155</v>
      </c>
      <c r="J26" s="168">
        <v>23255</v>
      </c>
      <c r="K26" s="168">
        <v>20929.5</v>
      </c>
      <c r="L26" s="168"/>
      <c r="M26" s="169"/>
      <c r="N26" s="168">
        <v>27900</v>
      </c>
      <c r="O26" s="168">
        <v>27900</v>
      </c>
      <c r="P26" s="168">
        <f>+Q26+U26</f>
        <v>48830</v>
      </c>
      <c r="Q26" s="168">
        <f t="shared" si="14"/>
        <v>20930</v>
      </c>
      <c r="R26" s="219">
        <v>20930</v>
      </c>
      <c r="S26" s="156"/>
      <c r="T26" s="168"/>
      <c r="U26" s="168">
        <v>27900</v>
      </c>
      <c r="V26" s="168">
        <v>48830</v>
      </c>
      <c r="W26" s="168">
        <v>20930</v>
      </c>
      <c r="X26" s="219">
        <v>20930</v>
      </c>
      <c r="Y26" s="219"/>
      <c r="Z26" s="168"/>
      <c r="AA26" s="168">
        <v>27900</v>
      </c>
      <c r="AB26" s="150">
        <f t="shared" si="3"/>
        <v>8000</v>
      </c>
      <c r="AC26" s="150">
        <f t="shared" si="4"/>
        <v>8000</v>
      </c>
      <c r="AD26" s="105">
        <v>8000</v>
      </c>
      <c r="AE26" s="105">
        <v>8000</v>
      </c>
      <c r="AF26" s="214"/>
      <c r="AG26" s="214"/>
      <c r="AH26" s="214"/>
      <c r="AI26" s="172"/>
      <c r="AJ26" s="150"/>
      <c r="AK26" s="225"/>
      <c r="AL26" s="225"/>
      <c r="AM26" s="214"/>
      <c r="AN26" s="214"/>
      <c r="AO26" s="214"/>
      <c r="AP26" s="214"/>
      <c r="AQ26" s="214"/>
      <c r="AR26" s="214"/>
      <c r="AS26" s="172"/>
      <c r="AT26" s="172"/>
      <c r="AU26" s="225"/>
      <c r="AV26" s="225"/>
      <c r="AW26" s="214"/>
      <c r="AX26" s="214"/>
      <c r="AY26" s="214"/>
      <c r="AZ26" s="214"/>
      <c r="BA26" s="214"/>
      <c r="BB26" s="214"/>
      <c r="BC26" s="168">
        <f t="shared" si="15"/>
        <v>4000</v>
      </c>
      <c r="BD26" s="168">
        <f t="shared" si="24"/>
        <v>4000</v>
      </c>
      <c r="BE26" s="168">
        <v>4000</v>
      </c>
      <c r="BF26" s="168">
        <f t="shared" si="25"/>
        <v>4000</v>
      </c>
      <c r="BG26" s="215"/>
      <c r="BH26" s="221">
        <f t="shared" si="16"/>
        <v>4000</v>
      </c>
      <c r="BI26" s="221">
        <f t="shared" si="26"/>
        <v>4000</v>
      </c>
      <c r="BJ26" s="221">
        <f t="shared" si="17"/>
        <v>4000</v>
      </c>
      <c r="BK26" s="221">
        <f t="shared" si="27"/>
        <v>4000</v>
      </c>
      <c r="BL26" s="214"/>
      <c r="BM26" s="152">
        <f t="shared" si="18"/>
        <v>4000</v>
      </c>
      <c r="BN26" s="152">
        <f t="shared" si="18"/>
        <v>4000</v>
      </c>
      <c r="BO26" s="222">
        <f t="shared" si="19"/>
        <v>4000</v>
      </c>
      <c r="BP26" s="222">
        <f t="shared" si="28"/>
        <v>4000</v>
      </c>
      <c r="BQ26" s="226"/>
      <c r="BR26" s="152">
        <f t="shared" si="20"/>
        <v>4000</v>
      </c>
      <c r="BS26" s="152">
        <f t="shared" si="20"/>
        <v>4000</v>
      </c>
      <c r="BT26" s="222">
        <f t="shared" si="21"/>
        <v>4000</v>
      </c>
      <c r="BU26" s="222">
        <f t="shared" si="29"/>
        <v>4000</v>
      </c>
      <c r="BV26" s="226"/>
      <c r="BW26" s="172">
        <f t="shared" si="22"/>
        <v>4000</v>
      </c>
      <c r="BX26" s="172">
        <f t="shared" si="22"/>
        <v>4000</v>
      </c>
      <c r="BY26" s="105">
        <f t="shared" si="23"/>
        <v>4000</v>
      </c>
      <c r="BZ26" s="105">
        <f t="shared" si="30"/>
        <v>4000</v>
      </c>
      <c r="CA26" s="214"/>
      <c r="CB26" s="223">
        <f t="shared" si="31"/>
        <v>4000</v>
      </c>
      <c r="CC26" s="223">
        <f t="shared" si="32"/>
        <v>4000</v>
      </c>
      <c r="CD26" s="224">
        <f t="shared" si="33"/>
        <v>4000</v>
      </c>
      <c r="CE26" s="150">
        <f t="shared" si="34"/>
        <v>4000</v>
      </c>
      <c r="CF26" s="214"/>
      <c r="CG26" s="172"/>
      <c r="CH26" s="172"/>
      <c r="CI26" s="105"/>
      <c r="CJ26" s="105"/>
      <c r="CK26" s="214"/>
      <c r="CL26" s="172"/>
      <c r="CM26" s="172"/>
      <c r="CN26" s="105"/>
      <c r="CO26" s="105"/>
      <c r="CP26" s="214"/>
    </row>
    <row r="27" spans="1:94" s="216" customFormat="1" ht="60" customHeight="1">
      <c r="A27" s="154">
        <v>3</v>
      </c>
      <c r="B27" s="227" t="s">
        <v>320</v>
      </c>
      <c r="C27" s="167"/>
      <c r="D27" s="167"/>
      <c r="E27" s="167" t="s">
        <v>54</v>
      </c>
      <c r="F27" s="167" t="s">
        <v>321</v>
      </c>
      <c r="G27" s="204" t="s">
        <v>322</v>
      </c>
      <c r="H27" s="167"/>
      <c r="I27" s="168">
        <f aca="true" t="shared" si="35" ref="I27:O27">SUM(I28:I31)</f>
        <v>57981</v>
      </c>
      <c r="J27" s="168">
        <f t="shared" si="35"/>
        <v>23411</v>
      </c>
      <c r="K27" s="168">
        <f t="shared" si="35"/>
        <v>22684</v>
      </c>
      <c r="L27" s="168">
        <f t="shared" si="35"/>
        <v>0</v>
      </c>
      <c r="M27" s="169">
        <f t="shared" si="35"/>
        <v>0</v>
      </c>
      <c r="N27" s="168">
        <f t="shared" si="35"/>
        <v>32050</v>
      </c>
      <c r="O27" s="168">
        <f t="shared" si="35"/>
        <v>32050</v>
      </c>
      <c r="P27" s="168">
        <f>Q27+U27</f>
        <v>20078</v>
      </c>
      <c r="Q27" s="168">
        <v>7000</v>
      </c>
      <c r="R27" s="219">
        <v>7000</v>
      </c>
      <c r="S27" s="156"/>
      <c r="T27" s="168">
        <v>0</v>
      </c>
      <c r="U27" s="168">
        <v>13078</v>
      </c>
      <c r="V27" s="168">
        <v>20078.3</v>
      </c>
      <c r="W27" s="168">
        <v>7000</v>
      </c>
      <c r="X27" s="219">
        <v>7000</v>
      </c>
      <c r="Y27" s="219"/>
      <c r="Z27" s="168">
        <v>0</v>
      </c>
      <c r="AA27" s="168">
        <v>13078.3</v>
      </c>
      <c r="AB27" s="150">
        <f>AC27+AH27</f>
        <v>18912</v>
      </c>
      <c r="AC27" s="150">
        <f t="shared" si="4"/>
        <v>0</v>
      </c>
      <c r="AD27" s="176"/>
      <c r="AE27" s="176"/>
      <c r="AF27" s="214"/>
      <c r="AG27" s="214"/>
      <c r="AH27" s="176">
        <f aca="true" t="shared" si="36" ref="AH27:AR27">SUM(AH28:AH31)</f>
        <v>18912</v>
      </c>
      <c r="AI27" s="168">
        <f t="shared" si="36"/>
        <v>18050</v>
      </c>
      <c r="AJ27" s="168">
        <f t="shared" si="36"/>
        <v>0</v>
      </c>
      <c r="AK27" s="168">
        <f t="shared" si="36"/>
        <v>0</v>
      </c>
      <c r="AL27" s="168">
        <f t="shared" si="36"/>
        <v>0</v>
      </c>
      <c r="AM27" s="168">
        <f t="shared" si="36"/>
        <v>18050</v>
      </c>
      <c r="AN27" s="168">
        <f t="shared" si="36"/>
        <v>17731.523</v>
      </c>
      <c r="AO27" s="168">
        <f t="shared" si="36"/>
        <v>0</v>
      </c>
      <c r="AP27" s="168">
        <f t="shared" si="36"/>
        <v>0</v>
      </c>
      <c r="AQ27" s="168">
        <f t="shared" si="36"/>
        <v>0</v>
      </c>
      <c r="AR27" s="168">
        <f t="shared" si="36"/>
        <v>17731.523</v>
      </c>
      <c r="AS27" s="168"/>
      <c r="AT27" s="168"/>
      <c r="AU27" s="168"/>
      <c r="AV27" s="168"/>
      <c r="AW27" s="168"/>
      <c r="AX27" s="168"/>
      <c r="AY27" s="168"/>
      <c r="AZ27" s="168"/>
      <c r="BA27" s="168"/>
      <c r="BB27" s="168"/>
      <c r="BC27" s="168">
        <f>BC28</f>
        <v>922</v>
      </c>
      <c r="BD27" s="174"/>
      <c r="BE27" s="174"/>
      <c r="BF27" s="174"/>
      <c r="BG27" s="228">
        <f>BG28</f>
        <v>922</v>
      </c>
      <c r="BH27" s="221">
        <f>BL27</f>
        <v>922</v>
      </c>
      <c r="BI27" s="221"/>
      <c r="BJ27" s="221"/>
      <c r="BK27" s="221"/>
      <c r="BL27" s="168">
        <f>BL28</f>
        <v>922</v>
      </c>
      <c r="BM27" s="175">
        <f aca="true" t="shared" si="37" ref="BM27:BV27">SUM(BM28:BM31)</f>
        <v>18972</v>
      </c>
      <c r="BN27" s="175">
        <f t="shared" si="37"/>
        <v>0</v>
      </c>
      <c r="BO27" s="175">
        <f t="shared" si="37"/>
        <v>0</v>
      </c>
      <c r="BP27" s="175">
        <f t="shared" si="37"/>
        <v>0</v>
      </c>
      <c r="BQ27" s="175">
        <f t="shared" si="37"/>
        <v>18972</v>
      </c>
      <c r="BR27" s="175">
        <f t="shared" si="37"/>
        <v>0</v>
      </c>
      <c r="BS27" s="175">
        <f t="shared" si="37"/>
        <v>0</v>
      </c>
      <c r="BT27" s="175">
        <f t="shared" si="37"/>
        <v>0</v>
      </c>
      <c r="BU27" s="175">
        <f t="shared" si="37"/>
        <v>0</v>
      </c>
      <c r="BV27" s="175">
        <f t="shared" si="37"/>
        <v>0</v>
      </c>
      <c r="BW27" s="176"/>
      <c r="BX27" s="176"/>
      <c r="BY27" s="176"/>
      <c r="BZ27" s="176"/>
      <c r="CA27" s="176"/>
      <c r="CB27" s="176"/>
      <c r="CC27" s="176"/>
      <c r="CD27" s="176"/>
      <c r="CE27" s="176"/>
      <c r="CF27" s="176"/>
      <c r="CG27" s="176"/>
      <c r="CH27" s="176"/>
      <c r="CI27" s="176"/>
      <c r="CJ27" s="176"/>
      <c r="CK27" s="176"/>
      <c r="CL27" s="176"/>
      <c r="CM27" s="176"/>
      <c r="CN27" s="176"/>
      <c r="CO27" s="176"/>
      <c r="CP27" s="176"/>
    </row>
    <row r="28" spans="1:94" s="234" customFormat="1" ht="60" customHeight="1">
      <c r="A28" s="185" t="s">
        <v>22</v>
      </c>
      <c r="B28" s="186" t="s">
        <v>323</v>
      </c>
      <c r="C28" s="188" t="s">
        <v>324</v>
      </c>
      <c r="D28" s="188" t="s">
        <v>325</v>
      </c>
      <c r="E28" s="188" t="s">
        <v>53</v>
      </c>
      <c r="F28" s="188"/>
      <c r="G28" s="188"/>
      <c r="H28" s="188" t="s">
        <v>326</v>
      </c>
      <c r="I28" s="189">
        <v>52204</v>
      </c>
      <c r="J28" s="189">
        <v>22684</v>
      </c>
      <c r="K28" s="189">
        <v>22684</v>
      </c>
      <c r="L28" s="189"/>
      <c r="M28" s="190" t="s">
        <v>327</v>
      </c>
      <c r="N28" s="189">
        <v>27000</v>
      </c>
      <c r="O28" s="189">
        <v>27000</v>
      </c>
      <c r="P28" s="189">
        <f>+Q28+U28</f>
        <v>16000</v>
      </c>
      <c r="Q28" s="189">
        <v>8000</v>
      </c>
      <c r="R28" s="191">
        <v>8000</v>
      </c>
      <c r="S28" s="192"/>
      <c r="T28" s="189"/>
      <c r="U28" s="189">
        <v>8000</v>
      </c>
      <c r="V28" s="189">
        <v>20078.3</v>
      </c>
      <c r="W28" s="189">
        <v>7000</v>
      </c>
      <c r="X28" s="191">
        <v>7000</v>
      </c>
      <c r="Y28" s="191"/>
      <c r="Z28" s="189"/>
      <c r="AA28" s="189">
        <v>13078.3</v>
      </c>
      <c r="AB28" s="286">
        <f t="shared" si="3"/>
        <v>13922</v>
      </c>
      <c r="AC28" s="286">
        <f t="shared" si="4"/>
        <v>0</v>
      </c>
      <c r="AD28" s="118"/>
      <c r="AE28" s="118"/>
      <c r="AF28" s="214"/>
      <c r="AG28" s="214"/>
      <c r="AH28" s="233">
        <v>13922</v>
      </c>
      <c r="AI28" s="193">
        <f>AJ28+AM28</f>
        <v>13000</v>
      </c>
      <c r="AJ28" s="194"/>
      <c r="AK28" s="195"/>
      <c r="AL28" s="195"/>
      <c r="AM28" s="189">
        <v>13000</v>
      </c>
      <c r="AN28" s="189">
        <f aca="true" t="shared" si="38" ref="AN28:AN34">AO28+AR28</f>
        <v>13000</v>
      </c>
      <c r="AO28" s="189"/>
      <c r="AP28" s="189"/>
      <c r="AQ28" s="189"/>
      <c r="AR28" s="189">
        <v>13000</v>
      </c>
      <c r="AS28" s="193"/>
      <c r="AT28" s="193"/>
      <c r="AU28" s="195"/>
      <c r="AV28" s="195"/>
      <c r="AW28" s="189"/>
      <c r="AX28" s="189"/>
      <c r="AY28" s="189"/>
      <c r="AZ28" s="189"/>
      <c r="BA28" s="189"/>
      <c r="BB28" s="189"/>
      <c r="BC28" s="189">
        <f>BD28+BG28</f>
        <v>922</v>
      </c>
      <c r="BD28" s="215"/>
      <c r="BE28" s="215"/>
      <c r="BF28" s="215"/>
      <c r="BG28" s="229">
        <v>922</v>
      </c>
      <c r="BH28" s="189">
        <f>BL28</f>
        <v>922</v>
      </c>
      <c r="BI28" s="189"/>
      <c r="BJ28" s="189"/>
      <c r="BK28" s="189"/>
      <c r="BL28" s="189">
        <f>BG28</f>
        <v>922</v>
      </c>
      <c r="BM28" s="230">
        <f>BQ28</f>
        <v>13922</v>
      </c>
      <c r="BN28" s="230"/>
      <c r="BO28" s="210"/>
      <c r="BP28" s="210"/>
      <c r="BQ28" s="231">
        <f>AM28+BG28</f>
        <v>13922</v>
      </c>
      <c r="BR28" s="230"/>
      <c r="BS28" s="230"/>
      <c r="BT28" s="210"/>
      <c r="BU28" s="210"/>
      <c r="BV28" s="231"/>
      <c r="BW28" s="232"/>
      <c r="BX28" s="232"/>
      <c r="BY28" s="118"/>
      <c r="BZ28" s="118"/>
      <c r="CA28" s="233"/>
      <c r="CB28" s="232"/>
      <c r="CC28" s="232"/>
      <c r="CD28" s="118"/>
      <c r="CE28" s="118"/>
      <c r="CF28" s="233"/>
      <c r="CG28" s="232"/>
      <c r="CH28" s="232"/>
      <c r="CI28" s="118"/>
      <c r="CJ28" s="118"/>
      <c r="CK28" s="233"/>
      <c r="CL28" s="232"/>
      <c r="CM28" s="232"/>
      <c r="CN28" s="118"/>
      <c r="CO28" s="118"/>
      <c r="CP28" s="233"/>
    </row>
    <row r="29" spans="1:94" s="213" customFormat="1" ht="60" customHeight="1">
      <c r="A29" s="202" t="s">
        <v>38</v>
      </c>
      <c r="B29" s="203" t="s">
        <v>328</v>
      </c>
      <c r="C29" s="167" t="s">
        <v>329</v>
      </c>
      <c r="D29" s="167" t="s">
        <v>330</v>
      </c>
      <c r="E29" s="167" t="s">
        <v>54</v>
      </c>
      <c r="F29" s="167"/>
      <c r="G29" s="167"/>
      <c r="H29" s="167" t="s">
        <v>331</v>
      </c>
      <c r="I29" s="205">
        <v>2072</v>
      </c>
      <c r="J29" s="205">
        <f>+I29-O29</f>
        <v>372</v>
      </c>
      <c r="K29" s="205"/>
      <c r="L29" s="205"/>
      <c r="M29" s="206"/>
      <c r="N29" s="205">
        <v>1700</v>
      </c>
      <c r="O29" s="205">
        <v>1700</v>
      </c>
      <c r="P29" s="205">
        <f>+Q29+U29</f>
        <v>0</v>
      </c>
      <c r="Q29" s="205">
        <v>0</v>
      </c>
      <c r="R29" s="191">
        <v>0</v>
      </c>
      <c r="S29" s="207"/>
      <c r="T29" s="205"/>
      <c r="U29" s="205"/>
      <c r="V29" s="205">
        <v>0</v>
      </c>
      <c r="W29" s="205">
        <v>0</v>
      </c>
      <c r="X29" s="207">
        <v>0</v>
      </c>
      <c r="Y29" s="207"/>
      <c r="Z29" s="205"/>
      <c r="AA29" s="205"/>
      <c r="AB29" s="150">
        <f t="shared" si="3"/>
        <v>1700</v>
      </c>
      <c r="AC29" s="150">
        <f t="shared" si="4"/>
        <v>0</v>
      </c>
      <c r="AD29" s="118"/>
      <c r="AE29" s="118"/>
      <c r="AF29" s="208"/>
      <c r="AG29" s="208"/>
      <c r="AH29" s="176">
        <v>1700</v>
      </c>
      <c r="AI29" s="172">
        <f>AJ29+AM29</f>
        <v>1700</v>
      </c>
      <c r="AJ29" s="150"/>
      <c r="AK29" s="173"/>
      <c r="AL29" s="173"/>
      <c r="AM29" s="168">
        <v>1700</v>
      </c>
      <c r="AN29" s="168">
        <f t="shared" si="38"/>
        <v>1653.093</v>
      </c>
      <c r="AO29" s="168"/>
      <c r="AP29" s="168"/>
      <c r="AQ29" s="168"/>
      <c r="AR29" s="168">
        <v>1653.093</v>
      </c>
      <c r="AS29" s="172"/>
      <c r="AT29" s="172"/>
      <c r="AU29" s="173"/>
      <c r="AV29" s="173"/>
      <c r="AW29" s="168"/>
      <c r="AX29" s="168"/>
      <c r="AY29" s="168"/>
      <c r="AZ29" s="168"/>
      <c r="BA29" s="168"/>
      <c r="BB29" s="168"/>
      <c r="BC29" s="168"/>
      <c r="BD29" s="168"/>
      <c r="BE29" s="168"/>
      <c r="BF29" s="168"/>
      <c r="BG29" s="168"/>
      <c r="BH29" s="168"/>
      <c r="BI29" s="168"/>
      <c r="BJ29" s="168"/>
      <c r="BK29" s="168"/>
      <c r="BL29" s="168"/>
      <c r="BM29" s="230">
        <f>BQ29</f>
        <v>1700</v>
      </c>
      <c r="BN29" s="152"/>
      <c r="BO29" s="210"/>
      <c r="BP29" s="210"/>
      <c r="BQ29" s="231">
        <f>AM29+BG29</f>
        <v>1700</v>
      </c>
      <c r="BR29" s="230"/>
      <c r="BS29" s="152"/>
      <c r="BT29" s="210"/>
      <c r="BU29" s="210"/>
      <c r="BV29" s="231"/>
      <c r="BW29" s="232"/>
      <c r="BX29" s="172"/>
      <c r="BY29" s="118"/>
      <c r="BZ29" s="118"/>
      <c r="CA29" s="233"/>
      <c r="CB29" s="232"/>
      <c r="CC29" s="172"/>
      <c r="CD29" s="118"/>
      <c r="CE29" s="118"/>
      <c r="CF29" s="233"/>
      <c r="CG29" s="232"/>
      <c r="CH29" s="172"/>
      <c r="CI29" s="118"/>
      <c r="CJ29" s="118"/>
      <c r="CK29" s="233"/>
      <c r="CL29" s="232"/>
      <c r="CM29" s="172"/>
      <c r="CN29" s="118"/>
      <c r="CO29" s="118"/>
      <c r="CP29" s="233"/>
    </row>
    <row r="30" spans="1:94" s="216" customFormat="1" ht="60" customHeight="1">
      <c r="A30" s="202" t="s">
        <v>332</v>
      </c>
      <c r="B30" s="203" t="s">
        <v>333</v>
      </c>
      <c r="C30" s="167" t="s">
        <v>324</v>
      </c>
      <c r="D30" s="167" t="s">
        <v>334</v>
      </c>
      <c r="E30" s="167" t="s">
        <v>54</v>
      </c>
      <c r="F30" s="167"/>
      <c r="G30" s="167"/>
      <c r="H30" s="167" t="s">
        <v>335</v>
      </c>
      <c r="I30" s="205">
        <f>N30</f>
        <v>2350</v>
      </c>
      <c r="J30" s="205"/>
      <c r="K30" s="205"/>
      <c r="L30" s="205"/>
      <c r="M30" s="206"/>
      <c r="N30" s="205">
        <f>O30</f>
        <v>2350</v>
      </c>
      <c r="O30" s="205">
        <v>2350</v>
      </c>
      <c r="P30" s="205">
        <f>+Q30+U30</f>
        <v>0</v>
      </c>
      <c r="Q30" s="205">
        <v>0</v>
      </c>
      <c r="R30" s="191">
        <v>0</v>
      </c>
      <c r="S30" s="207"/>
      <c r="T30" s="205"/>
      <c r="U30" s="205"/>
      <c r="V30" s="205">
        <v>0</v>
      </c>
      <c r="W30" s="205">
        <v>0</v>
      </c>
      <c r="X30" s="207">
        <v>0</v>
      </c>
      <c r="Y30" s="207"/>
      <c r="Z30" s="205"/>
      <c r="AA30" s="205"/>
      <c r="AB30" s="150">
        <f t="shared" si="3"/>
        <v>2290</v>
      </c>
      <c r="AC30" s="150">
        <f t="shared" si="4"/>
        <v>0</v>
      </c>
      <c r="AD30" s="118"/>
      <c r="AE30" s="118"/>
      <c r="AF30" s="214"/>
      <c r="AG30" s="214"/>
      <c r="AH30" s="176">
        <v>2290</v>
      </c>
      <c r="AI30" s="172">
        <f>AJ30+AM30</f>
        <v>2350</v>
      </c>
      <c r="AJ30" s="150"/>
      <c r="AK30" s="173"/>
      <c r="AL30" s="173"/>
      <c r="AM30" s="168">
        <v>2350</v>
      </c>
      <c r="AN30" s="168">
        <f t="shared" si="38"/>
        <v>2078.43</v>
      </c>
      <c r="AO30" s="168"/>
      <c r="AP30" s="168"/>
      <c r="AQ30" s="168"/>
      <c r="AR30" s="168">
        <v>2078.43</v>
      </c>
      <c r="AS30" s="172"/>
      <c r="AT30" s="172"/>
      <c r="AU30" s="173"/>
      <c r="AV30" s="173"/>
      <c r="AW30" s="168"/>
      <c r="AX30" s="168"/>
      <c r="AY30" s="168"/>
      <c r="AZ30" s="168"/>
      <c r="BA30" s="168"/>
      <c r="BB30" s="168"/>
      <c r="BC30" s="168"/>
      <c r="BD30" s="168"/>
      <c r="BE30" s="168"/>
      <c r="BF30" s="168"/>
      <c r="BG30" s="168"/>
      <c r="BH30" s="168"/>
      <c r="BI30" s="168"/>
      <c r="BJ30" s="168"/>
      <c r="BK30" s="168"/>
      <c r="BL30" s="168"/>
      <c r="BM30" s="230">
        <f>BQ30</f>
        <v>2350</v>
      </c>
      <c r="BN30" s="152"/>
      <c r="BO30" s="210"/>
      <c r="BP30" s="210"/>
      <c r="BQ30" s="231">
        <f>AM30+BG30</f>
        <v>2350</v>
      </c>
      <c r="BR30" s="230"/>
      <c r="BS30" s="152"/>
      <c r="BT30" s="210"/>
      <c r="BU30" s="210"/>
      <c r="BV30" s="231"/>
      <c r="BW30" s="232"/>
      <c r="BX30" s="172"/>
      <c r="BY30" s="118"/>
      <c r="BZ30" s="118"/>
      <c r="CA30" s="233"/>
      <c r="CB30" s="232"/>
      <c r="CC30" s="172"/>
      <c r="CD30" s="118"/>
      <c r="CE30" s="118"/>
      <c r="CF30" s="233"/>
      <c r="CG30" s="232"/>
      <c r="CH30" s="172"/>
      <c r="CI30" s="118"/>
      <c r="CJ30" s="118"/>
      <c r="CK30" s="233"/>
      <c r="CL30" s="232"/>
      <c r="CM30" s="172"/>
      <c r="CN30" s="118"/>
      <c r="CO30" s="118"/>
      <c r="CP30" s="233"/>
    </row>
    <row r="31" spans="1:94" s="216" customFormat="1" ht="60" customHeight="1">
      <c r="A31" s="202" t="s">
        <v>336</v>
      </c>
      <c r="B31" s="203" t="s">
        <v>337</v>
      </c>
      <c r="C31" s="167" t="s">
        <v>329</v>
      </c>
      <c r="D31" s="167" t="s">
        <v>338</v>
      </c>
      <c r="E31" s="167" t="s">
        <v>54</v>
      </c>
      <c r="F31" s="167"/>
      <c r="G31" s="167"/>
      <c r="H31" s="167" t="s">
        <v>339</v>
      </c>
      <c r="I31" s="205">
        <v>1355</v>
      </c>
      <c r="J31" s="205">
        <v>355</v>
      </c>
      <c r="K31" s="205"/>
      <c r="L31" s="205"/>
      <c r="M31" s="206"/>
      <c r="N31" s="205">
        <v>1000</v>
      </c>
      <c r="O31" s="205">
        <v>1000</v>
      </c>
      <c r="P31" s="205">
        <f>+Q31+U31</f>
        <v>0</v>
      </c>
      <c r="Q31" s="205">
        <v>0</v>
      </c>
      <c r="R31" s="191">
        <v>0</v>
      </c>
      <c r="S31" s="207"/>
      <c r="T31" s="205"/>
      <c r="U31" s="205"/>
      <c r="V31" s="205">
        <v>0</v>
      </c>
      <c r="W31" s="205">
        <v>0</v>
      </c>
      <c r="X31" s="207">
        <v>0</v>
      </c>
      <c r="Y31" s="207"/>
      <c r="Z31" s="205"/>
      <c r="AA31" s="205"/>
      <c r="AB31" s="150">
        <f t="shared" si="3"/>
        <v>1000</v>
      </c>
      <c r="AC31" s="150">
        <f t="shared" si="4"/>
        <v>0</v>
      </c>
      <c r="AD31" s="118"/>
      <c r="AE31" s="118"/>
      <c r="AF31" s="214"/>
      <c r="AG31" s="214"/>
      <c r="AH31" s="176">
        <v>1000</v>
      </c>
      <c r="AI31" s="172">
        <f>AJ31+AM31</f>
        <v>1000</v>
      </c>
      <c r="AJ31" s="150"/>
      <c r="AK31" s="173"/>
      <c r="AL31" s="173"/>
      <c r="AM31" s="168">
        <v>1000</v>
      </c>
      <c r="AN31" s="168">
        <f t="shared" si="38"/>
        <v>1000</v>
      </c>
      <c r="AO31" s="168"/>
      <c r="AP31" s="168"/>
      <c r="AQ31" s="168"/>
      <c r="AR31" s="168">
        <v>1000</v>
      </c>
      <c r="AS31" s="172"/>
      <c r="AT31" s="172"/>
      <c r="AU31" s="173"/>
      <c r="AV31" s="173"/>
      <c r="AW31" s="168"/>
      <c r="AX31" s="168"/>
      <c r="AY31" s="168"/>
      <c r="AZ31" s="168"/>
      <c r="BA31" s="168"/>
      <c r="BB31" s="168"/>
      <c r="BC31" s="168"/>
      <c r="BD31" s="168"/>
      <c r="BE31" s="168"/>
      <c r="BF31" s="168"/>
      <c r="BG31" s="168"/>
      <c r="BH31" s="168"/>
      <c r="BI31" s="168"/>
      <c r="BJ31" s="168"/>
      <c r="BK31" s="168"/>
      <c r="BL31" s="168"/>
      <c r="BM31" s="230">
        <f>BQ31</f>
        <v>1000</v>
      </c>
      <c r="BN31" s="152"/>
      <c r="BO31" s="210"/>
      <c r="BP31" s="210"/>
      <c r="BQ31" s="231">
        <f>AM31+BG31</f>
        <v>1000</v>
      </c>
      <c r="BR31" s="230"/>
      <c r="BS31" s="152"/>
      <c r="BT31" s="210"/>
      <c r="BU31" s="210"/>
      <c r="BV31" s="231"/>
      <c r="BW31" s="232"/>
      <c r="BX31" s="172"/>
      <c r="BY31" s="118"/>
      <c r="BZ31" s="118"/>
      <c r="CA31" s="233"/>
      <c r="CB31" s="232"/>
      <c r="CC31" s="172"/>
      <c r="CD31" s="118"/>
      <c r="CE31" s="118"/>
      <c r="CF31" s="233"/>
      <c r="CG31" s="232"/>
      <c r="CH31" s="172"/>
      <c r="CI31" s="118"/>
      <c r="CJ31" s="118"/>
      <c r="CK31" s="233"/>
      <c r="CL31" s="232"/>
      <c r="CM31" s="172"/>
      <c r="CN31" s="118"/>
      <c r="CO31" s="118"/>
      <c r="CP31" s="233"/>
    </row>
    <row r="32" spans="1:94" s="213" customFormat="1" ht="60" customHeight="1">
      <c r="A32" s="235">
        <v>4</v>
      </c>
      <c r="B32" s="227" t="s">
        <v>340</v>
      </c>
      <c r="C32" s="236"/>
      <c r="D32" s="236"/>
      <c r="E32" s="236" t="s">
        <v>341</v>
      </c>
      <c r="F32" s="236" t="s">
        <v>342</v>
      </c>
      <c r="G32" s="237" t="s">
        <v>343</v>
      </c>
      <c r="H32" s="236"/>
      <c r="I32" s="238">
        <f aca="true" t="shared" si="39" ref="I32:AA32">SUM(I33:I33)</f>
        <v>172898</v>
      </c>
      <c r="J32" s="238">
        <f t="shared" si="39"/>
        <v>29658</v>
      </c>
      <c r="K32" s="238">
        <f t="shared" si="39"/>
        <v>26692</v>
      </c>
      <c r="L32" s="238">
        <f t="shared" si="39"/>
        <v>0</v>
      </c>
      <c r="M32" s="218">
        <f t="shared" si="39"/>
        <v>0</v>
      </c>
      <c r="N32" s="238">
        <f t="shared" si="39"/>
        <v>143240</v>
      </c>
      <c r="O32" s="238">
        <f t="shared" si="39"/>
        <v>128916</v>
      </c>
      <c r="P32" s="238">
        <f t="shared" si="39"/>
        <v>7526</v>
      </c>
      <c r="Q32" s="238">
        <f t="shared" si="39"/>
        <v>2526</v>
      </c>
      <c r="R32" s="238">
        <f t="shared" si="39"/>
        <v>0</v>
      </c>
      <c r="S32" s="238"/>
      <c r="T32" s="238">
        <f t="shared" si="39"/>
        <v>2526</v>
      </c>
      <c r="U32" s="238">
        <f t="shared" si="39"/>
        <v>5000</v>
      </c>
      <c r="V32" s="238">
        <f t="shared" si="39"/>
        <v>7526</v>
      </c>
      <c r="W32" s="238">
        <f t="shared" si="39"/>
        <v>2526</v>
      </c>
      <c r="X32" s="238">
        <f t="shared" si="39"/>
        <v>0</v>
      </c>
      <c r="Y32" s="238"/>
      <c r="Z32" s="238">
        <f t="shared" si="39"/>
        <v>2526</v>
      </c>
      <c r="AA32" s="238">
        <f t="shared" si="39"/>
        <v>5000</v>
      </c>
      <c r="AB32" s="150">
        <f t="shared" si="3"/>
        <v>145265</v>
      </c>
      <c r="AC32" s="150">
        <f t="shared" si="4"/>
        <v>21349</v>
      </c>
      <c r="AD32" s="105">
        <f>SUM(AD33)</f>
        <v>21349</v>
      </c>
      <c r="AE32" s="105"/>
      <c r="AF32" s="208"/>
      <c r="AG32" s="208"/>
      <c r="AH32" s="105">
        <f>AH33</f>
        <v>123916</v>
      </c>
      <c r="AI32" s="105">
        <f aca="true" t="shared" si="40" ref="AI32:AX32">AI33</f>
        <v>63000</v>
      </c>
      <c r="AJ32" s="105">
        <f t="shared" si="40"/>
        <v>3000</v>
      </c>
      <c r="AK32" s="105">
        <f t="shared" si="40"/>
        <v>3000</v>
      </c>
      <c r="AL32" s="105">
        <f t="shared" si="40"/>
        <v>0</v>
      </c>
      <c r="AM32" s="105">
        <f t="shared" si="40"/>
        <v>60000</v>
      </c>
      <c r="AN32" s="105">
        <f t="shared" si="38"/>
        <v>56240.342419</v>
      </c>
      <c r="AO32" s="105">
        <f>AP32</f>
        <v>3000</v>
      </c>
      <c r="AP32" s="105">
        <f>AP33</f>
        <v>3000</v>
      </c>
      <c r="AQ32" s="105"/>
      <c r="AR32" s="105">
        <f>AR33</f>
        <v>53240.342419</v>
      </c>
      <c r="AS32" s="105">
        <f t="shared" si="40"/>
        <v>24456</v>
      </c>
      <c r="AT32" s="105">
        <f t="shared" si="40"/>
        <v>0</v>
      </c>
      <c r="AU32" s="105">
        <f t="shared" si="40"/>
        <v>0</v>
      </c>
      <c r="AV32" s="105"/>
      <c r="AW32" s="105">
        <f t="shared" si="40"/>
        <v>24456</v>
      </c>
      <c r="AX32" s="105">
        <f t="shared" si="40"/>
        <v>14977.764271</v>
      </c>
      <c r="AY32" s="105"/>
      <c r="AZ32" s="105"/>
      <c r="BA32" s="105"/>
      <c r="BB32" s="105">
        <f>BB33</f>
        <v>14977.764271</v>
      </c>
      <c r="BC32" s="105"/>
      <c r="BD32" s="105"/>
      <c r="BE32" s="105"/>
      <c r="BF32" s="105"/>
      <c r="BG32" s="105"/>
      <c r="BH32" s="105"/>
      <c r="BI32" s="105"/>
      <c r="BJ32" s="105"/>
      <c r="BK32" s="105"/>
      <c r="BL32" s="105"/>
      <c r="BM32" s="222">
        <f aca="true" t="shared" si="41" ref="BM32:BV32">BM33</f>
        <v>87456</v>
      </c>
      <c r="BN32" s="222">
        <f t="shared" si="41"/>
        <v>3000</v>
      </c>
      <c r="BO32" s="222">
        <f t="shared" si="41"/>
        <v>3000</v>
      </c>
      <c r="BP32" s="222">
        <f t="shared" si="41"/>
        <v>0</v>
      </c>
      <c r="BQ32" s="222">
        <f t="shared" si="41"/>
        <v>84456</v>
      </c>
      <c r="BR32" s="222">
        <f t="shared" si="41"/>
        <v>57809</v>
      </c>
      <c r="BS32" s="222">
        <f t="shared" si="41"/>
        <v>18349</v>
      </c>
      <c r="BT32" s="222">
        <f t="shared" si="41"/>
        <v>18349</v>
      </c>
      <c r="BU32" s="222">
        <f t="shared" si="41"/>
        <v>0</v>
      </c>
      <c r="BV32" s="222">
        <f t="shared" si="41"/>
        <v>39460</v>
      </c>
      <c r="BW32" s="105"/>
      <c r="BX32" s="105"/>
      <c r="BY32" s="105"/>
      <c r="BZ32" s="105"/>
      <c r="CA32" s="105"/>
      <c r="CB32" s="105"/>
      <c r="CC32" s="105"/>
      <c r="CD32" s="105"/>
      <c r="CE32" s="105"/>
      <c r="CF32" s="105"/>
      <c r="CG32" s="105"/>
      <c r="CH32" s="105"/>
      <c r="CI32" s="105"/>
      <c r="CJ32" s="105"/>
      <c r="CK32" s="105"/>
      <c r="CL32" s="105"/>
      <c r="CM32" s="105"/>
      <c r="CN32" s="105"/>
      <c r="CO32" s="105"/>
      <c r="CP32" s="105"/>
    </row>
    <row r="33" spans="1:94" s="234" customFormat="1" ht="60" customHeight="1">
      <c r="A33" s="185"/>
      <c r="B33" s="186" t="s">
        <v>344</v>
      </c>
      <c r="C33" s="188" t="s">
        <v>76</v>
      </c>
      <c r="D33" s="188"/>
      <c r="E33" s="188" t="s">
        <v>37</v>
      </c>
      <c r="F33" s="239" t="s">
        <v>342</v>
      </c>
      <c r="G33" s="188" t="s">
        <v>343</v>
      </c>
      <c r="H33" s="188" t="s">
        <v>345</v>
      </c>
      <c r="I33" s="189">
        <v>172898</v>
      </c>
      <c r="J33" s="189">
        <v>29658</v>
      </c>
      <c r="K33" s="189">
        <v>26692</v>
      </c>
      <c r="L33" s="189"/>
      <c r="M33" s="190"/>
      <c r="N33" s="189">
        <v>143240</v>
      </c>
      <c r="O33" s="189">
        <f>N33*90/100</f>
        <v>128916</v>
      </c>
      <c r="P33" s="189">
        <f>+Q33+U33</f>
        <v>7526</v>
      </c>
      <c r="Q33" s="189">
        <v>2526</v>
      </c>
      <c r="R33" s="191">
        <v>0</v>
      </c>
      <c r="S33" s="191"/>
      <c r="T33" s="189">
        <v>2526</v>
      </c>
      <c r="U33" s="189">
        <v>5000</v>
      </c>
      <c r="V33" s="189">
        <v>7526</v>
      </c>
      <c r="W33" s="189">
        <v>2526</v>
      </c>
      <c r="X33" s="191">
        <v>0</v>
      </c>
      <c r="Y33" s="191"/>
      <c r="Z33" s="189">
        <v>2526</v>
      </c>
      <c r="AA33" s="189">
        <v>5000</v>
      </c>
      <c r="AB33" s="286">
        <f>AC33+AH33</f>
        <v>145265</v>
      </c>
      <c r="AC33" s="286">
        <f t="shared" si="4"/>
        <v>21349</v>
      </c>
      <c r="AD33" s="118">
        <v>21349</v>
      </c>
      <c r="AE33" s="118"/>
      <c r="AF33" s="214"/>
      <c r="AG33" s="214"/>
      <c r="AH33" s="118">
        <f>110592+13324</f>
        <v>123916</v>
      </c>
      <c r="AI33" s="193">
        <f>AJ33+AM33</f>
        <v>63000</v>
      </c>
      <c r="AJ33" s="194">
        <f>AK33</f>
        <v>3000</v>
      </c>
      <c r="AK33" s="195">
        <v>3000</v>
      </c>
      <c r="AL33" s="195"/>
      <c r="AM33" s="195">
        <v>60000</v>
      </c>
      <c r="AN33" s="200">
        <f t="shared" si="38"/>
        <v>56240.342419</v>
      </c>
      <c r="AO33" s="195">
        <f>AP33</f>
        <v>3000</v>
      </c>
      <c r="AP33" s="195">
        <v>3000</v>
      </c>
      <c r="AQ33" s="195"/>
      <c r="AR33" s="200">
        <v>53240.342419</v>
      </c>
      <c r="AS33" s="193">
        <f>AT33+AW33</f>
        <v>24456</v>
      </c>
      <c r="AT33" s="193"/>
      <c r="AU33" s="195"/>
      <c r="AV33" s="195"/>
      <c r="AW33" s="198">
        <v>24456</v>
      </c>
      <c r="AX33" s="118">
        <f>AY33+BB33</f>
        <v>14977.764271</v>
      </c>
      <c r="AY33" s="118"/>
      <c r="AZ33" s="118"/>
      <c r="BA33" s="118"/>
      <c r="BB33" s="118">
        <v>14977.764271</v>
      </c>
      <c r="BC33" s="198"/>
      <c r="BD33" s="198"/>
      <c r="BE33" s="198"/>
      <c r="BF33" s="198"/>
      <c r="BG33" s="198"/>
      <c r="BH33" s="198"/>
      <c r="BI33" s="198"/>
      <c r="BJ33" s="198"/>
      <c r="BK33" s="198"/>
      <c r="BL33" s="198"/>
      <c r="BM33" s="230">
        <f>BN33+BQ33</f>
        <v>87456</v>
      </c>
      <c r="BN33" s="230">
        <f>BO33</f>
        <v>3000</v>
      </c>
      <c r="BO33" s="210">
        <f aca="true" t="shared" si="42" ref="BO33:BQ34">AK33+AU33+BE33</f>
        <v>3000</v>
      </c>
      <c r="BP33" s="210">
        <f t="shared" si="42"/>
        <v>0</v>
      </c>
      <c r="BQ33" s="210">
        <f t="shared" si="42"/>
        <v>84456</v>
      </c>
      <c r="BR33" s="230">
        <f>BS33+BV33</f>
        <v>57809</v>
      </c>
      <c r="BS33" s="230">
        <f>BT33</f>
        <v>18349</v>
      </c>
      <c r="BT33" s="170">
        <f>AD33-BO33</f>
        <v>18349</v>
      </c>
      <c r="BU33" s="210">
        <f>AE33-BP33</f>
        <v>0</v>
      </c>
      <c r="BV33" s="170">
        <f>AH33-BQ33</f>
        <v>39460</v>
      </c>
      <c r="BW33" s="232"/>
      <c r="BX33" s="232"/>
      <c r="BY33" s="118"/>
      <c r="BZ33" s="118"/>
      <c r="CA33" s="118"/>
      <c r="CB33" s="232"/>
      <c r="CC33" s="232"/>
      <c r="CD33" s="118"/>
      <c r="CE33" s="118"/>
      <c r="CF33" s="118"/>
      <c r="CG33" s="232"/>
      <c r="CH33" s="232"/>
      <c r="CI33" s="118"/>
      <c r="CJ33" s="118"/>
      <c r="CK33" s="118"/>
      <c r="CL33" s="232"/>
      <c r="CM33" s="232"/>
      <c r="CN33" s="118"/>
      <c r="CO33" s="118"/>
      <c r="CP33" s="118"/>
    </row>
    <row r="34" spans="1:94" s="216" customFormat="1" ht="60" customHeight="1">
      <c r="A34" s="154">
        <v>5</v>
      </c>
      <c r="B34" s="166" t="s">
        <v>346</v>
      </c>
      <c r="C34" s="218" t="s">
        <v>347</v>
      </c>
      <c r="D34" s="218" t="s">
        <v>348</v>
      </c>
      <c r="E34" s="218" t="s">
        <v>349</v>
      </c>
      <c r="F34" s="218" t="s">
        <v>350</v>
      </c>
      <c r="G34" s="154" t="s">
        <v>351</v>
      </c>
      <c r="H34" s="218" t="s">
        <v>352</v>
      </c>
      <c r="I34" s="168">
        <v>320000</v>
      </c>
      <c r="J34" s="168">
        <v>62832</v>
      </c>
      <c r="K34" s="168">
        <v>56549</v>
      </c>
      <c r="L34" s="175"/>
      <c r="M34" s="169"/>
      <c r="N34" s="168">
        <v>257168</v>
      </c>
      <c r="O34" s="168">
        <v>257168</v>
      </c>
      <c r="P34" s="168">
        <f>Q34+U34</f>
        <v>287670</v>
      </c>
      <c r="Q34" s="168">
        <f>R34</f>
        <v>56660</v>
      </c>
      <c r="R34" s="240">
        <v>56660</v>
      </c>
      <c r="S34" s="240"/>
      <c r="T34" s="175"/>
      <c r="U34" s="168">
        <v>231010</v>
      </c>
      <c r="V34" s="168">
        <v>287670</v>
      </c>
      <c r="W34" s="168">
        <v>56660</v>
      </c>
      <c r="X34" s="240">
        <v>56660</v>
      </c>
      <c r="Y34" s="240"/>
      <c r="Z34" s="168"/>
      <c r="AA34" s="168">
        <v>231010</v>
      </c>
      <c r="AB34" s="150">
        <f t="shared" si="3"/>
        <v>45849</v>
      </c>
      <c r="AC34" s="150">
        <f t="shared" si="4"/>
        <v>19691</v>
      </c>
      <c r="AD34" s="105">
        <v>19691</v>
      </c>
      <c r="AE34" s="105">
        <v>19691</v>
      </c>
      <c r="AF34" s="214"/>
      <c r="AG34" s="214"/>
      <c r="AH34" s="105">
        <v>26158</v>
      </c>
      <c r="AI34" s="172">
        <f>AJ34+AM34</f>
        <v>5950</v>
      </c>
      <c r="AJ34" s="150"/>
      <c r="AK34" s="238"/>
      <c r="AL34" s="238"/>
      <c r="AM34" s="238">
        <v>5950</v>
      </c>
      <c r="AN34" s="238">
        <f t="shared" si="38"/>
        <v>2813.815994</v>
      </c>
      <c r="AO34" s="238"/>
      <c r="AP34" s="238"/>
      <c r="AQ34" s="238"/>
      <c r="AR34" s="238">
        <v>2813.815994</v>
      </c>
      <c r="AS34" s="172">
        <f>AT34+AW34</f>
        <v>20208</v>
      </c>
      <c r="AT34" s="172"/>
      <c r="AU34" s="238"/>
      <c r="AV34" s="238"/>
      <c r="AW34" s="222">
        <v>20208</v>
      </c>
      <c r="AX34" s="105">
        <f>AY34+BB34</f>
        <v>20208</v>
      </c>
      <c r="AY34" s="105"/>
      <c r="AZ34" s="105"/>
      <c r="BA34" s="105"/>
      <c r="BB34" s="105">
        <v>20208</v>
      </c>
      <c r="BC34" s="105">
        <f>BD34+BG34</f>
        <v>11265</v>
      </c>
      <c r="BD34" s="105">
        <f>BE34</f>
        <v>11265</v>
      </c>
      <c r="BE34" s="105">
        <v>11265</v>
      </c>
      <c r="BF34" s="105">
        <f>BE34</f>
        <v>11265</v>
      </c>
      <c r="BG34" s="105"/>
      <c r="BH34" s="105">
        <f>BI34</f>
        <v>11265</v>
      </c>
      <c r="BI34" s="105">
        <f>BJ34</f>
        <v>11265</v>
      </c>
      <c r="BJ34" s="105">
        <f>BE34</f>
        <v>11265</v>
      </c>
      <c r="BK34" s="105">
        <f>BJ34</f>
        <v>11265</v>
      </c>
      <c r="BL34" s="222"/>
      <c r="BM34" s="152">
        <f>BN34+BQ34</f>
        <v>37423</v>
      </c>
      <c r="BN34" s="152">
        <f>BO34</f>
        <v>11265</v>
      </c>
      <c r="BO34" s="222">
        <f t="shared" si="42"/>
        <v>11265</v>
      </c>
      <c r="BP34" s="222">
        <f t="shared" si="42"/>
        <v>11265</v>
      </c>
      <c r="BQ34" s="222">
        <f t="shared" si="42"/>
        <v>26158</v>
      </c>
      <c r="BR34" s="152">
        <f>BS34+BV34</f>
        <v>8426</v>
      </c>
      <c r="BS34" s="152">
        <f>BT34</f>
        <v>8426</v>
      </c>
      <c r="BT34" s="222">
        <f>AD34-BO34</f>
        <v>8426</v>
      </c>
      <c r="BU34" s="222">
        <f>AE34-BP34</f>
        <v>8426</v>
      </c>
      <c r="BV34" s="222">
        <f>AH34-BQ34</f>
        <v>0</v>
      </c>
      <c r="BW34" s="172">
        <f>BX34+CA34</f>
        <v>8426</v>
      </c>
      <c r="BX34" s="172">
        <f>BY34</f>
        <v>8426</v>
      </c>
      <c r="BY34" s="105">
        <f>BT34</f>
        <v>8426</v>
      </c>
      <c r="BZ34" s="105">
        <f>BY34</f>
        <v>8426</v>
      </c>
      <c r="CA34" s="105"/>
      <c r="CB34" s="172">
        <f>CC34</f>
        <v>8426</v>
      </c>
      <c r="CC34" s="172">
        <f>BX34</f>
        <v>8426</v>
      </c>
      <c r="CD34" s="105">
        <f>CC34</f>
        <v>8426</v>
      </c>
      <c r="CE34" s="105">
        <f>CD34</f>
        <v>8426</v>
      </c>
      <c r="CF34" s="105"/>
      <c r="CG34" s="172"/>
      <c r="CH34" s="172"/>
      <c r="CI34" s="105"/>
      <c r="CJ34" s="105"/>
      <c r="CK34" s="105"/>
      <c r="CL34" s="172"/>
      <c r="CM34" s="172"/>
      <c r="CN34" s="105"/>
      <c r="CO34" s="105"/>
      <c r="CP34" s="105"/>
    </row>
    <row r="35" spans="1:94" s="248" customFormat="1" ht="60" customHeight="1" hidden="1">
      <c r="A35" s="241"/>
      <c r="B35" s="242" t="s">
        <v>346</v>
      </c>
      <c r="C35" s="243" t="s">
        <v>347</v>
      </c>
      <c r="D35" s="243"/>
      <c r="E35" s="241" t="s">
        <v>353</v>
      </c>
      <c r="F35" s="243"/>
      <c r="G35" s="241"/>
      <c r="H35" s="243" t="s">
        <v>354</v>
      </c>
      <c r="I35" s="244">
        <v>372546</v>
      </c>
      <c r="J35" s="244">
        <f>I35-N35</f>
        <v>87304</v>
      </c>
      <c r="K35" s="244">
        <f>56549</f>
        <v>56549</v>
      </c>
      <c r="L35" s="244">
        <f>J35-K35</f>
        <v>30755</v>
      </c>
      <c r="M35" s="245"/>
      <c r="N35" s="244">
        <f>O35</f>
        <v>285242</v>
      </c>
      <c r="O35" s="244">
        <v>285242</v>
      </c>
      <c r="P35" s="244">
        <f>Q35+U35</f>
        <v>298620</v>
      </c>
      <c r="Q35" s="244">
        <f>R35+T35</f>
        <v>61660</v>
      </c>
      <c r="R35" s="246">
        <v>56660</v>
      </c>
      <c r="S35" s="246"/>
      <c r="T35" s="244">
        <v>5000</v>
      </c>
      <c r="U35" s="244">
        <v>236960</v>
      </c>
      <c r="V35" s="244"/>
      <c r="W35" s="244"/>
      <c r="X35" s="246"/>
      <c r="Y35" s="246"/>
      <c r="Z35" s="244"/>
      <c r="AA35" s="244"/>
      <c r="AB35" s="286">
        <f>AH35+AC35</f>
        <v>74037</v>
      </c>
      <c r="AC35" s="286">
        <f>L35-T35</f>
        <v>25755</v>
      </c>
      <c r="AD35" s="118"/>
      <c r="AE35" s="118"/>
      <c r="AF35" s="214"/>
      <c r="AG35" s="214"/>
      <c r="AH35" s="118">
        <f>O35-U35</f>
        <v>48282</v>
      </c>
      <c r="AI35" s="197"/>
      <c r="AJ35" s="247"/>
      <c r="AK35" s="198"/>
      <c r="AL35" s="198"/>
      <c r="AM35" s="198"/>
      <c r="AN35" s="198"/>
      <c r="AO35" s="198"/>
      <c r="AP35" s="198"/>
      <c r="AQ35" s="198"/>
      <c r="AR35" s="198"/>
      <c r="AS35" s="197"/>
      <c r="AT35" s="197"/>
      <c r="AU35" s="198"/>
      <c r="AV35" s="198"/>
      <c r="AW35" s="198"/>
      <c r="AX35" s="198"/>
      <c r="AY35" s="198"/>
      <c r="AZ35" s="198"/>
      <c r="BA35" s="198"/>
      <c r="BB35" s="198"/>
      <c r="BC35" s="198"/>
      <c r="BD35" s="198"/>
      <c r="BE35" s="198"/>
      <c r="BF35" s="198"/>
      <c r="BG35" s="198"/>
      <c r="BH35" s="198"/>
      <c r="BI35" s="198"/>
      <c r="BJ35" s="198"/>
      <c r="BK35" s="198"/>
      <c r="BL35" s="198"/>
      <c r="BM35" s="230"/>
      <c r="BN35" s="230"/>
      <c r="BO35" s="210"/>
      <c r="BP35" s="210"/>
      <c r="BQ35" s="210"/>
      <c r="BR35" s="230"/>
      <c r="BS35" s="230"/>
      <c r="BT35" s="210"/>
      <c r="BU35" s="210"/>
      <c r="BV35" s="210"/>
      <c r="BW35" s="232"/>
      <c r="BX35" s="232"/>
      <c r="BY35" s="118"/>
      <c r="BZ35" s="118"/>
      <c r="CA35" s="118"/>
      <c r="CB35" s="232"/>
      <c r="CC35" s="232"/>
      <c r="CD35" s="118"/>
      <c r="CE35" s="118"/>
      <c r="CF35" s="118"/>
      <c r="CG35" s="232"/>
      <c r="CH35" s="232"/>
      <c r="CI35" s="118"/>
      <c r="CJ35" s="118"/>
      <c r="CK35" s="118"/>
      <c r="CL35" s="232"/>
      <c r="CM35" s="232"/>
      <c r="CN35" s="118"/>
      <c r="CO35" s="118"/>
      <c r="CP35" s="118"/>
    </row>
    <row r="36" spans="1:94" s="216" customFormat="1" ht="69" customHeight="1">
      <c r="A36" s="218">
        <v>6</v>
      </c>
      <c r="B36" s="166" t="s">
        <v>355</v>
      </c>
      <c r="C36" s="218" t="s">
        <v>76</v>
      </c>
      <c r="D36" s="218" t="s">
        <v>356</v>
      </c>
      <c r="E36" s="217" t="s">
        <v>357</v>
      </c>
      <c r="F36" s="218" t="s">
        <v>358</v>
      </c>
      <c r="G36" s="154" t="s">
        <v>359</v>
      </c>
      <c r="H36" s="218" t="s">
        <v>360</v>
      </c>
      <c r="I36" s="168">
        <f>+J36+O36</f>
        <v>274335</v>
      </c>
      <c r="J36" s="168">
        <f>K36+3910</f>
        <v>39100</v>
      </c>
      <c r="K36" s="168">
        <v>35190</v>
      </c>
      <c r="L36" s="168"/>
      <c r="M36" s="169"/>
      <c r="N36" s="168">
        <v>235235</v>
      </c>
      <c r="O36" s="168">
        <v>235235</v>
      </c>
      <c r="P36" s="168">
        <f>+Q36+U36</f>
        <v>107143</v>
      </c>
      <c r="Q36" s="168">
        <f>R36</f>
        <v>7600</v>
      </c>
      <c r="R36" s="219">
        <v>7600</v>
      </c>
      <c r="S36" s="156"/>
      <c r="T36" s="168"/>
      <c r="U36" s="168">
        <v>99543</v>
      </c>
      <c r="V36" s="168">
        <v>107143</v>
      </c>
      <c r="W36" s="168">
        <v>7600</v>
      </c>
      <c r="X36" s="156">
        <v>7600</v>
      </c>
      <c r="Y36" s="156"/>
      <c r="Z36" s="168"/>
      <c r="AA36" s="168">
        <v>99543</v>
      </c>
      <c r="AB36" s="150">
        <f t="shared" si="3"/>
        <v>146582</v>
      </c>
      <c r="AC36" s="150">
        <f t="shared" si="4"/>
        <v>20890</v>
      </c>
      <c r="AD36" s="105">
        <v>20890</v>
      </c>
      <c r="AE36" s="118"/>
      <c r="AF36" s="214"/>
      <c r="AG36" s="214"/>
      <c r="AH36" s="105">
        <v>125692</v>
      </c>
      <c r="AI36" s="172">
        <f>AJ36+AM36</f>
        <v>65000</v>
      </c>
      <c r="AJ36" s="150">
        <f>AK36</f>
        <v>5000</v>
      </c>
      <c r="AK36" s="225">
        <v>5000</v>
      </c>
      <c r="AL36" s="173"/>
      <c r="AM36" s="238">
        <v>60000</v>
      </c>
      <c r="AN36" s="238">
        <f>AO36+AR36</f>
        <v>64996.481149</v>
      </c>
      <c r="AO36" s="238">
        <f>AP36</f>
        <v>5000</v>
      </c>
      <c r="AP36" s="238">
        <v>5000</v>
      </c>
      <c r="AQ36" s="238"/>
      <c r="AR36" s="249">
        <v>59996.481149</v>
      </c>
      <c r="AS36" s="172">
        <f>AT36+AW36</f>
        <v>70590</v>
      </c>
      <c r="AT36" s="172">
        <f>AU36</f>
        <v>5590</v>
      </c>
      <c r="AU36" s="225">
        <v>5590</v>
      </c>
      <c r="AV36" s="173"/>
      <c r="AW36" s="238">
        <v>65000</v>
      </c>
      <c r="AX36" s="238">
        <f>AY36+BB36</f>
        <v>60588.992034</v>
      </c>
      <c r="AY36" s="238">
        <f>AZ36</f>
        <v>5590</v>
      </c>
      <c r="AZ36" s="238">
        <v>5590</v>
      </c>
      <c r="BA36" s="238"/>
      <c r="BB36" s="238">
        <v>54998.992034</v>
      </c>
      <c r="BC36" s="238">
        <f>BD36+BG36</f>
        <v>3692</v>
      </c>
      <c r="BD36" s="238">
        <f>BE36</f>
        <v>3000</v>
      </c>
      <c r="BE36" s="250">
        <v>3000</v>
      </c>
      <c r="BF36" s="238"/>
      <c r="BG36" s="238">
        <v>692</v>
      </c>
      <c r="BH36" s="238">
        <f>BI36+BL36</f>
        <v>3692</v>
      </c>
      <c r="BI36" s="238">
        <f>BJ36</f>
        <v>3000</v>
      </c>
      <c r="BJ36" s="238">
        <v>3000</v>
      </c>
      <c r="BK36" s="238"/>
      <c r="BL36" s="238">
        <f>BG36</f>
        <v>692</v>
      </c>
      <c r="BM36" s="152">
        <f>BN36+BQ36</f>
        <v>139282</v>
      </c>
      <c r="BN36" s="152">
        <f>BO36</f>
        <v>13590</v>
      </c>
      <c r="BO36" s="222">
        <f>AK36+AU36+BE36</f>
        <v>13590</v>
      </c>
      <c r="BP36" s="222">
        <f>AL36+AV36+BF36</f>
        <v>0</v>
      </c>
      <c r="BQ36" s="222">
        <f>AM36+AW36+BG36</f>
        <v>125692</v>
      </c>
      <c r="BR36" s="152">
        <f>BS36+BV36</f>
        <v>7300</v>
      </c>
      <c r="BS36" s="152">
        <f>BT36</f>
        <v>7300</v>
      </c>
      <c r="BT36" s="222">
        <f>AD36-BO36</f>
        <v>7300</v>
      </c>
      <c r="BU36" s="222">
        <f>AE36-BP36</f>
        <v>0</v>
      </c>
      <c r="BV36" s="222">
        <f>AH36-BQ36</f>
        <v>0</v>
      </c>
      <c r="BW36" s="172">
        <f>BX36+CA36</f>
        <v>7300</v>
      </c>
      <c r="BX36" s="172">
        <f>BY36</f>
        <v>7300</v>
      </c>
      <c r="BY36" s="105">
        <f>BT36</f>
        <v>7300</v>
      </c>
      <c r="BZ36" s="105"/>
      <c r="CA36" s="105"/>
      <c r="CB36" s="172">
        <f>CC36</f>
        <v>7300</v>
      </c>
      <c r="CC36" s="172">
        <f>CD36</f>
        <v>7300</v>
      </c>
      <c r="CD36" s="105">
        <f>BY36</f>
        <v>7300</v>
      </c>
      <c r="CE36" s="105"/>
      <c r="CF36" s="105"/>
      <c r="CG36" s="172"/>
      <c r="CH36" s="172"/>
      <c r="CI36" s="105"/>
      <c r="CJ36" s="105"/>
      <c r="CK36" s="105"/>
      <c r="CL36" s="172"/>
      <c r="CM36" s="172"/>
      <c r="CN36" s="105"/>
      <c r="CO36" s="105"/>
      <c r="CP36" s="105"/>
    </row>
    <row r="37" spans="1:94" s="216" customFormat="1" ht="60" customHeight="1">
      <c r="A37" s="161" t="s">
        <v>21</v>
      </c>
      <c r="B37" s="251" t="s">
        <v>361</v>
      </c>
      <c r="C37" s="180"/>
      <c r="D37" s="180"/>
      <c r="E37" s="180"/>
      <c r="F37" s="180"/>
      <c r="G37" s="180"/>
      <c r="H37" s="180"/>
      <c r="I37" s="181">
        <f>SUM(I38:I40)</f>
        <v>913875</v>
      </c>
      <c r="J37" s="181">
        <f aca="true" t="shared" si="43" ref="J37:AA37">SUM(J38:J40)</f>
        <v>127200</v>
      </c>
      <c r="K37" s="181">
        <f t="shared" si="43"/>
        <v>96756.8</v>
      </c>
      <c r="L37" s="181">
        <f t="shared" si="43"/>
        <v>3379</v>
      </c>
      <c r="M37" s="182">
        <f t="shared" si="43"/>
        <v>0</v>
      </c>
      <c r="N37" s="181">
        <f t="shared" si="43"/>
        <v>786675</v>
      </c>
      <c r="O37" s="181">
        <f t="shared" si="43"/>
        <v>731876.5</v>
      </c>
      <c r="P37" s="181">
        <f t="shared" si="43"/>
        <v>0</v>
      </c>
      <c r="Q37" s="181">
        <f t="shared" si="43"/>
        <v>0</v>
      </c>
      <c r="R37" s="181">
        <f t="shared" si="43"/>
        <v>0</v>
      </c>
      <c r="S37" s="181"/>
      <c r="T37" s="181">
        <f t="shared" si="43"/>
        <v>0</v>
      </c>
      <c r="U37" s="181">
        <f t="shared" si="43"/>
        <v>0</v>
      </c>
      <c r="V37" s="181">
        <f t="shared" si="43"/>
        <v>0</v>
      </c>
      <c r="W37" s="181">
        <f t="shared" si="43"/>
        <v>0</v>
      </c>
      <c r="X37" s="181">
        <f t="shared" si="43"/>
        <v>0</v>
      </c>
      <c r="Y37" s="181"/>
      <c r="Z37" s="181">
        <f t="shared" si="43"/>
        <v>0</v>
      </c>
      <c r="AA37" s="181">
        <f t="shared" si="43"/>
        <v>0</v>
      </c>
      <c r="AB37" s="287">
        <f t="shared" si="3"/>
        <v>813923</v>
      </c>
      <c r="AC37" s="287">
        <f t="shared" si="4"/>
        <v>55135</v>
      </c>
      <c r="AD37" s="184">
        <f>SUM(AD38:AD40)</f>
        <v>55135</v>
      </c>
      <c r="AE37" s="184"/>
      <c r="AF37" s="214"/>
      <c r="AG37" s="214"/>
      <c r="AH37" s="184">
        <f aca="true" t="shared" si="44" ref="AH37:CP37">SUM(AH38:AH40)</f>
        <v>758788</v>
      </c>
      <c r="AI37" s="181">
        <f t="shared" si="44"/>
        <v>60000</v>
      </c>
      <c r="AJ37" s="181">
        <f t="shared" si="44"/>
        <v>8000</v>
      </c>
      <c r="AK37" s="181">
        <f t="shared" si="44"/>
        <v>8000</v>
      </c>
      <c r="AL37" s="181">
        <f t="shared" si="44"/>
        <v>0</v>
      </c>
      <c r="AM37" s="181">
        <f t="shared" si="44"/>
        <v>52000</v>
      </c>
      <c r="AN37" s="181">
        <f t="shared" si="44"/>
        <v>54916.238453</v>
      </c>
      <c r="AO37" s="181">
        <f t="shared" si="44"/>
        <v>7899.381124</v>
      </c>
      <c r="AP37" s="181">
        <f t="shared" si="44"/>
        <v>7899.381124</v>
      </c>
      <c r="AQ37" s="181">
        <f t="shared" si="44"/>
        <v>0</v>
      </c>
      <c r="AR37" s="181">
        <f t="shared" si="44"/>
        <v>47016.857329</v>
      </c>
      <c r="AS37" s="181">
        <f t="shared" si="44"/>
        <v>219925</v>
      </c>
      <c r="AT37" s="181">
        <f t="shared" si="44"/>
        <v>28349</v>
      </c>
      <c r="AU37" s="181">
        <f t="shared" si="44"/>
        <v>28349</v>
      </c>
      <c r="AV37" s="181">
        <f t="shared" si="44"/>
        <v>0</v>
      </c>
      <c r="AW37" s="181">
        <f t="shared" si="44"/>
        <v>191576</v>
      </c>
      <c r="AX37" s="181">
        <f t="shared" si="44"/>
        <v>201873.534971</v>
      </c>
      <c r="AY37" s="181">
        <f t="shared" si="44"/>
        <v>25203.890728000002</v>
      </c>
      <c r="AZ37" s="181">
        <f t="shared" si="44"/>
        <v>25203.890728000002</v>
      </c>
      <c r="BA37" s="181">
        <f t="shared" si="44"/>
        <v>0</v>
      </c>
      <c r="BB37" s="181">
        <f t="shared" si="44"/>
        <v>176669.64424300002</v>
      </c>
      <c r="BC37" s="181">
        <f t="shared" si="44"/>
        <v>222504</v>
      </c>
      <c r="BD37" s="181">
        <f t="shared" si="44"/>
        <v>1121</v>
      </c>
      <c r="BE37" s="181">
        <f t="shared" si="44"/>
        <v>1121</v>
      </c>
      <c r="BF37" s="181">
        <f t="shared" si="44"/>
        <v>0</v>
      </c>
      <c r="BG37" s="181">
        <f t="shared" si="44"/>
        <v>221383</v>
      </c>
      <c r="BH37" s="181">
        <f t="shared" si="44"/>
        <v>222504</v>
      </c>
      <c r="BI37" s="181">
        <f t="shared" si="44"/>
        <v>1121</v>
      </c>
      <c r="BJ37" s="181">
        <f t="shared" si="44"/>
        <v>1121</v>
      </c>
      <c r="BK37" s="181">
        <f t="shared" si="44"/>
        <v>0</v>
      </c>
      <c r="BL37" s="181">
        <f t="shared" si="44"/>
        <v>221383</v>
      </c>
      <c r="BM37" s="183">
        <f t="shared" si="44"/>
        <v>502429</v>
      </c>
      <c r="BN37" s="183">
        <f t="shared" si="44"/>
        <v>37470</v>
      </c>
      <c r="BO37" s="183">
        <f t="shared" si="44"/>
        <v>37470</v>
      </c>
      <c r="BP37" s="183">
        <f t="shared" si="44"/>
        <v>0</v>
      </c>
      <c r="BQ37" s="183">
        <f t="shared" si="44"/>
        <v>464959</v>
      </c>
      <c r="BR37" s="183">
        <f t="shared" si="44"/>
        <v>311494</v>
      </c>
      <c r="BS37" s="183">
        <f t="shared" si="44"/>
        <v>17665</v>
      </c>
      <c r="BT37" s="183">
        <f t="shared" si="44"/>
        <v>17665</v>
      </c>
      <c r="BU37" s="183">
        <f t="shared" si="44"/>
        <v>0</v>
      </c>
      <c r="BV37" s="183">
        <f t="shared" si="44"/>
        <v>293829</v>
      </c>
      <c r="BW37" s="184">
        <f t="shared" si="44"/>
        <v>134144</v>
      </c>
      <c r="BX37" s="184">
        <f t="shared" si="44"/>
        <v>4000</v>
      </c>
      <c r="BY37" s="184">
        <f t="shared" si="44"/>
        <v>4000</v>
      </c>
      <c r="BZ37" s="184">
        <f t="shared" si="44"/>
        <v>0</v>
      </c>
      <c r="CA37" s="184">
        <f t="shared" si="44"/>
        <v>130144</v>
      </c>
      <c r="CB37" s="184">
        <f t="shared" si="44"/>
        <v>134144</v>
      </c>
      <c r="CC37" s="184">
        <f t="shared" si="44"/>
        <v>4000</v>
      </c>
      <c r="CD37" s="184">
        <f t="shared" si="44"/>
        <v>4000</v>
      </c>
      <c r="CE37" s="184">
        <f t="shared" si="44"/>
        <v>0</v>
      </c>
      <c r="CF37" s="184">
        <f t="shared" si="44"/>
        <v>130144</v>
      </c>
      <c r="CG37" s="184">
        <f t="shared" si="44"/>
        <v>149795</v>
      </c>
      <c r="CH37" s="184">
        <f t="shared" si="44"/>
        <v>13665</v>
      </c>
      <c r="CI37" s="184">
        <f t="shared" si="44"/>
        <v>13665</v>
      </c>
      <c r="CJ37" s="184">
        <f t="shared" si="44"/>
        <v>0</v>
      </c>
      <c r="CK37" s="184">
        <f t="shared" si="44"/>
        <v>136130</v>
      </c>
      <c r="CL37" s="184">
        <f t="shared" si="44"/>
        <v>149795</v>
      </c>
      <c r="CM37" s="184">
        <f t="shared" si="44"/>
        <v>13665</v>
      </c>
      <c r="CN37" s="184">
        <f t="shared" si="44"/>
        <v>13665</v>
      </c>
      <c r="CO37" s="184">
        <f t="shared" si="44"/>
        <v>0</v>
      </c>
      <c r="CP37" s="184">
        <f t="shared" si="44"/>
        <v>136130</v>
      </c>
    </row>
    <row r="38" spans="1:94" s="216" customFormat="1" ht="108.75" customHeight="1">
      <c r="A38" s="154">
        <v>1</v>
      </c>
      <c r="B38" s="166" t="s">
        <v>362</v>
      </c>
      <c r="C38" s="167"/>
      <c r="D38" s="167"/>
      <c r="E38" s="218" t="s">
        <v>363</v>
      </c>
      <c r="F38" s="236" t="s">
        <v>342</v>
      </c>
      <c r="G38" s="252" t="s">
        <v>364</v>
      </c>
      <c r="H38" s="218" t="s">
        <v>365</v>
      </c>
      <c r="I38" s="171">
        <f>+J38+O38</f>
        <v>206526</v>
      </c>
      <c r="J38" s="171">
        <v>22500</v>
      </c>
      <c r="K38" s="171">
        <v>19121</v>
      </c>
      <c r="L38" s="171">
        <f>J38-K38</f>
        <v>3379</v>
      </c>
      <c r="M38" s="253" t="s">
        <v>366</v>
      </c>
      <c r="N38" s="171">
        <f>O38</f>
        <v>184026</v>
      </c>
      <c r="O38" s="171">
        <v>184026</v>
      </c>
      <c r="P38" s="168"/>
      <c r="Q38" s="168"/>
      <c r="R38" s="240"/>
      <c r="S38" s="240"/>
      <c r="T38" s="168"/>
      <c r="U38" s="168"/>
      <c r="V38" s="168"/>
      <c r="W38" s="168"/>
      <c r="X38" s="240">
        <v>0</v>
      </c>
      <c r="Y38" s="240"/>
      <c r="Z38" s="168"/>
      <c r="AA38" s="168"/>
      <c r="AB38" s="150">
        <f t="shared" si="3"/>
        <v>230702</v>
      </c>
      <c r="AC38" s="150">
        <f t="shared" si="4"/>
        <v>19121</v>
      </c>
      <c r="AD38" s="105">
        <f>19121</f>
        <v>19121</v>
      </c>
      <c r="AE38" s="118"/>
      <c r="AF38" s="214"/>
      <c r="AG38" s="214"/>
      <c r="AH38" s="105">
        <v>211581</v>
      </c>
      <c r="AI38" s="172">
        <f>AJ38+AM38</f>
        <v>60000</v>
      </c>
      <c r="AJ38" s="150">
        <f>AK38</f>
        <v>8000</v>
      </c>
      <c r="AK38" s="224">
        <v>8000</v>
      </c>
      <c r="AL38" s="173"/>
      <c r="AM38" s="238">
        <v>52000</v>
      </c>
      <c r="AN38" s="238">
        <f>AO38+AR38</f>
        <v>54916.238453</v>
      </c>
      <c r="AO38" s="238">
        <f>AP38</f>
        <v>7899.381124</v>
      </c>
      <c r="AP38" s="238">
        <v>7899.381124</v>
      </c>
      <c r="AQ38" s="238"/>
      <c r="AR38" s="238">
        <v>47016.857329</v>
      </c>
      <c r="AS38" s="172">
        <f>AT38+AW38</f>
        <v>100000</v>
      </c>
      <c r="AT38" s="172">
        <f>AU38</f>
        <v>10000</v>
      </c>
      <c r="AU38" s="224">
        <v>10000</v>
      </c>
      <c r="AV38" s="173"/>
      <c r="AW38" s="238">
        <v>90000</v>
      </c>
      <c r="AX38" s="238">
        <f>AY38+BB38</f>
        <v>97810.07754099999</v>
      </c>
      <c r="AY38" s="238">
        <f>AZ38</f>
        <v>8171.111098</v>
      </c>
      <c r="AZ38" s="238">
        <v>8171.111098</v>
      </c>
      <c r="BA38" s="238"/>
      <c r="BB38" s="238">
        <v>89638.966443</v>
      </c>
      <c r="BC38" s="222">
        <f>BD38+BG38</f>
        <v>43147</v>
      </c>
      <c r="BD38" s="238">
        <v>1121</v>
      </c>
      <c r="BE38" s="238">
        <v>1121</v>
      </c>
      <c r="BF38" s="238"/>
      <c r="BG38" s="238">
        <v>42026</v>
      </c>
      <c r="BH38" s="238">
        <f>BI38+BL38</f>
        <v>43147</v>
      </c>
      <c r="BI38" s="238">
        <f>BJ38</f>
        <v>1121</v>
      </c>
      <c r="BJ38" s="238">
        <f>BE38</f>
        <v>1121</v>
      </c>
      <c r="BK38" s="238"/>
      <c r="BL38" s="238">
        <f>BG38</f>
        <v>42026</v>
      </c>
      <c r="BM38" s="152">
        <f>BN38+BQ38</f>
        <v>203147</v>
      </c>
      <c r="BN38" s="152">
        <f>BO38</f>
        <v>19121</v>
      </c>
      <c r="BO38" s="222">
        <f>AK38+AU38+BE38</f>
        <v>19121</v>
      </c>
      <c r="BP38" s="222">
        <f aca="true" t="shared" si="45" ref="BO38:BQ40">AL38+AV38+BF38</f>
        <v>0</v>
      </c>
      <c r="BQ38" s="222">
        <f t="shared" si="45"/>
        <v>184026</v>
      </c>
      <c r="BR38" s="152">
        <f>BS38+BV38</f>
        <v>27555</v>
      </c>
      <c r="BS38" s="152">
        <f>BT38</f>
        <v>0</v>
      </c>
      <c r="BT38" s="222">
        <f aca="true" t="shared" si="46" ref="BT38:BU40">AD38-BO38</f>
        <v>0</v>
      </c>
      <c r="BU38" s="222">
        <f t="shared" si="46"/>
        <v>0</v>
      </c>
      <c r="BV38" s="220">
        <f>AH38-BQ38</f>
        <v>27555</v>
      </c>
      <c r="BW38" s="172"/>
      <c r="BX38" s="172"/>
      <c r="BY38" s="105"/>
      <c r="BZ38" s="105"/>
      <c r="CA38" s="105"/>
      <c r="CB38" s="172"/>
      <c r="CC38" s="172"/>
      <c r="CD38" s="105"/>
      <c r="CE38" s="105"/>
      <c r="CF38" s="105"/>
      <c r="CG38" s="172"/>
      <c r="CH38" s="172"/>
      <c r="CI38" s="105"/>
      <c r="CJ38" s="105"/>
      <c r="CK38" s="105"/>
      <c r="CL38" s="172"/>
      <c r="CM38" s="172"/>
      <c r="CN38" s="105"/>
      <c r="CO38" s="105"/>
      <c r="CP38" s="105"/>
    </row>
    <row r="39" spans="1:94" s="216" customFormat="1" ht="60" customHeight="1">
      <c r="A39" s="31">
        <v>2</v>
      </c>
      <c r="B39" s="116" t="s">
        <v>367</v>
      </c>
      <c r="C39" s="31" t="s">
        <v>76</v>
      </c>
      <c r="D39" s="31"/>
      <c r="E39" s="31" t="s">
        <v>55</v>
      </c>
      <c r="F39" s="31" t="s">
        <v>342</v>
      </c>
      <c r="G39" s="31" t="s">
        <v>343</v>
      </c>
      <c r="H39" s="31" t="s">
        <v>368</v>
      </c>
      <c r="I39" s="176">
        <v>479827</v>
      </c>
      <c r="J39" s="176">
        <f>K39+8626.2</f>
        <v>86262</v>
      </c>
      <c r="K39" s="176">
        <v>77635.8</v>
      </c>
      <c r="L39" s="176"/>
      <c r="M39" s="71" t="s">
        <v>369</v>
      </c>
      <c r="N39" s="176">
        <v>393565</v>
      </c>
      <c r="O39" s="176">
        <f>N39*90/100</f>
        <v>354208.5</v>
      </c>
      <c r="P39" s="176"/>
      <c r="Q39" s="176"/>
      <c r="R39" s="38"/>
      <c r="S39" s="38"/>
      <c r="T39" s="176"/>
      <c r="U39" s="176"/>
      <c r="V39" s="176">
        <v>0</v>
      </c>
      <c r="W39" s="176">
        <v>0</v>
      </c>
      <c r="X39" s="38">
        <v>0</v>
      </c>
      <c r="Y39" s="38"/>
      <c r="Z39" s="176"/>
      <c r="AA39" s="176"/>
      <c r="AB39" s="150">
        <f t="shared" si="3"/>
        <v>389579</v>
      </c>
      <c r="AC39" s="150">
        <f t="shared" si="4"/>
        <v>36014</v>
      </c>
      <c r="AD39" s="105">
        <v>36014</v>
      </c>
      <c r="AE39" s="118"/>
      <c r="AF39" s="214"/>
      <c r="AG39" s="214"/>
      <c r="AH39" s="105">
        <v>353565</v>
      </c>
      <c r="AI39" s="172"/>
      <c r="AJ39" s="150"/>
      <c r="AK39" s="105"/>
      <c r="AL39" s="118"/>
      <c r="AM39" s="105"/>
      <c r="AN39" s="105"/>
      <c r="AO39" s="105"/>
      <c r="AP39" s="105"/>
      <c r="AQ39" s="105"/>
      <c r="AR39" s="105"/>
      <c r="AS39" s="172">
        <f>AT39+AW39</f>
        <v>103925</v>
      </c>
      <c r="AT39" s="172">
        <f>AU39</f>
        <v>18349</v>
      </c>
      <c r="AU39" s="105">
        <v>18349</v>
      </c>
      <c r="AV39" s="118"/>
      <c r="AW39" s="105">
        <f>82000+3576</f>
        <v>85576</v>
      </c>
      <c r="AX39" s="105">
        <f>AY39+BB39</f>
        <v>88065.45743000001</v>
      </c>
      <c r="AY39" s="105">
        <f>AZ39</f>
        <v>17032.77963</v>
      </c>
      <c r="AZ39" s="105">
        <f>4292.77963+12740</f>
        <v>17032.77963</v>
      </c>
      <c r="BA39" s="105"/>
      <c r="BB39" s="105">
        <v>71032.6778</v>
      </c>
      <c r="BC39" s="105">
        <f>BD39+BG39</f>
        <v>151357</v>
      </c>
      <c r="BD39" s="105"/>
      <c r="BE39" s="105"/>
      <c r="BF39" s="105"/>
      <c r="BG39" s="105">
        <v>151357</v>
      </c>
      <c r="BH39" s="105">
        <f>BI39+BL39</f>
        <v>151357</v>
      </c>
      <c r="BI39" s="105"/>
      <c r="BJ39" s="105"/>
      <c r="BK39" s="105"/>
      <c r="BL39" s="288">
        <v>151357</v>
      </c>
      <c r="BM39" s="172">
        <f>BN39+BQ39</f>
        <v>255282</v>
      </c>
      <c r="BN39" s="172">
        <f>BO39</f>
        <v>18349</v>
      </c>
      <c r="BO39" s="105">
        <f t="shared" si="45"/>
        <v>18349</v>
      </c>
      <c r="BP39" s="105">
        <f t="shared" si="45"/>
        <v>0</v>
      </c>
      <c r="BQ39" s="105">
        <f t="shared" si="45"/>
        <v>236933</v>
      </c>
      <c r="BR39" s="172">
        <f>BS39+BV39</f>
        <v>134297</v>
      </c>
      <c r="BS39" s="172">
        <f>BT39</f>
        <v>17665</v>
      </c>
      <c r="BT39" s="105">
        <f t="shared" si="46"/>
        <v>17665</v>
      </c>
      <c r="BU39" s="105">
        <f t="shared" si="46"/>
        <v>0</v>
      </c>
      <c r="BV39" s="105">
        <f>AH39-BQ39</f>
        <v>116632</v>
      </c>
      <c r="BW39" s="172">
        <f>BX39+CA39</f>
        <v>46711</v>
      </c>
      <c r="BX39" s="172">
        <f>BY39</f>
        <v>4000</v>
      </c>
      <c r="BY39" s="105">
        <v>4000</v>
      </c>
      <c r="BZ39" s="105"/>
      <c r="CA39" s="105">
        <v>42711</v>
      </c>
      <c r="CB39" s="172">
        <f>CC39+CF39</f>
        <v>46711</v>
      </c>
      <c r="CC39" s="172">
        <f>CD39</f>
        <v>4000</v>
      </c>
      <c r="CD39" s="105">
        <f>BY39</f>
        <v>4000</v>
      </c>
      <c r="CE39" s="105"/>
      <c r="CF39" s="105">
        <f>CA39</f>
        <v>42711</v>
      </c>
      <c r="CG39" s="172">
        <f>CH39+CK39</f>
        <v>87586</v>
      </c>
      <c r="CH39" s="172">
        <f>CI39</f>
        <v>13665</v>
      </c>
      <c r="CI39" s="105">
        <f>BT39-BY39</f>
        <v>13665</v>
      </c>
      <c r="CJ39" s="105"/>
      <c r="CK39" s="105">
        <f>BV39-CA39</f>
        <v>73921</v>
      </c>
      <c r="CL39" s="172">
        <f>CM39+CP39</f>
        <v>87586</v>
      </c>
      <c r="CM39" s="172">
        <f>CN39</f>
        <v>13665</v>
      </c>
      <c r="CN39" s="105">
        <f>CI39</f>
        <v>13665</v>
      </c>
      <c r="CO39" s="105"/>
      <c r="CP39" s="105">
        <f>CK39</f>
        <v>73921</v>
      </c>
    </row>
    <row r="40" spans="1:94" s="213" customFormat="1" ht="60" customHeight="1">
      <c r="A40" s="218">
        <v>3</v>
      </c>
      <c r="B40" s="166" t="s">
        <v>370</v>
      </c>
      <c r="C40" s="218" t="s">
        <v>371</v>
      </c>
      <c r="D40" s="218"/>
      <c r="E40" s="218" t="s">
        <v>41</v>
      </c>
      <c r="F40" s="218" t="s">
        <v>342</v>
      </c>
      <c r="G40" s="154" t="s">
        <v>372</v>
      </c>
      <c r="H40" s="218" t="s">
        <v>373</v>
      </c>
      <c r="I40" s="168">
        <v>227522</v>
      </c>
      <c r="J40" s="168">
        <v>18438</v>
      </c>
      <c r="K40" s="168"/>
      <c r="L40" s="168"/>
      <c r="M40" s="169"/>
      <c r="N40" s="168">
        <v>209084</v>
      </c>
      <c r="O40" s="168">
        <v>193642</v>
      </c>
      <c r="P40" s="168"/>
      <c r="Q40" s="168"/>
      <c r="R40" s="240"/>
      <c r="S40" s="240"/>
      <c r="T40" s="168"/>
      <c r="U40" s="168"/>
      <c r="V40" s="168"/>
      <c r="W40" s="168"/>
      <c r="X40" s="240">
        <v>0</v>
      </c>
      <c r="Y40" s="240"/>
      <c r="Z40" s="168"/>
      <c r="AA40" s="168"/>
      <c r="AB40" s="105">
        <f>AH40</f>
        <v>193642</v>
      </c>
      <c r="AC40" s="150"/>
      <c r="AD40" s="105"/>
      <c r="AE40" s="105"/>
      <c r="AF40" s="208"/>
      <c r="AG40" s="208"/>
      <c r="AH40" s="105">
        <v>193642</v>
      </c>
      <c r="AI40" s="254"/>
      <c r="AJ40" s="150"/>
      <c r="AK40" s="238"/>
      <c r="AL40" s="238"/>
      <c r="AM40" s="238"/>
      <c r="AN40" s="238"/>
      <c r="AO40" s="238"/>
      <c r="AP40" s="238"/>
      <c r="AQ40" s="238"/>
      <c r="AR40" s="238"/>
      <c r="AS40" s="238">
        <f>AW40</f>
        <v>16000</v>
      </c>
      <c r="AT40" s="172"/>
      <c r="AU40" s="238"/>
      <c r="AV40" s="238"/>
      <c r="AW40" s="238">
        <v>16000</v>
      </c>
      <c r="AX40" s="105">
        <f>AY40+BB40</f>
        <v>15998</v>
      </c>
      <c r="AY40" s="238"/>
      <c r="AZ40" s="238"/>
      <c r="BA40" s="238"/>
      <c r="BB40" s="238">
        <v>15998</v>
      </c>
      <c r="BC40" s="105">
        <f>BD40+BG40</f>
        <v>28000</v>
      </c>
      <c r="BD40" s="238"/>
      <c r="BE40" s="238"/>
      <c r="BF40" s="238"/>
      <c r="BG40" s="105">
        <v>28000</v>
      </c>
      <c r="BH40" s="105">
        <f>BI40+BL40</f>
        <v>28000</v>
      </c>
      <c r="BI40" s="255"/>
      <c r="BJ40" s="255"/>
      <c r="BK40" s="255"/>
      <c r="BL40" s="105">
        <f>BG40</f>
        <v>28000</v>
      </c>
      <c r="BM40" s="152">
        <f>BN40+BQ40</f>
        <v>44000</v>
      </c>
      <c r="BN40" s="152">
        <f>BO40</f>
        <v>0</v>
      </c>
      <c r="BO40" s="222">
        <f t="shared" si="45"/>
        <v>0</v>
      </c>
      <c r="BP40" s="222">
        <f t="shared" si="45"/>
        <v>0</v>
      </c>
      <c r="BQ40" s="222">
        <f t="shared" si="45"/>
        <v>44000</v>
      </c>
      <c r="BR40" s="152">
        <f>BS40+BV40</f>
        <v>149642</v>
      </c>
      <c r="BS40" s="152">
        <f>BT40</f>
        <v>0</v>
      </c>
      <c r="BT40" s="222">
        <f t="shared" si="46"/>
        <v>0</v>
      </c>
      <c r="BU40" s="222">
        <f t="shared" si="46"/>
        <v>0</v>
      </c>
      <c r="BV40" s="222">
        <f>AH40-BQ40</f>
        <v>149642</v>
      </c>
      <c r="BW40" s="172">
        <f>BX40+CA40</f>
        <v>87433</v>
      </c>
      <c r="BX40" s="172">
        <f>BY40</f>
        <v>0</v>
      </c>
      <c r="BY40" s="105"/>
      <c r="BZ40" s="105"/>
      <c r="CA40" s="105">
        <v>87433</v>
      </c>
      <c r="CB40" s="172">
        <f>CC40+CF40</f>
        <v>87433</v>
      </c>
      <c r="CC40" s="172">
        <f>CD40</f>
        <v>0</v>
      </c>
      <c r="CD40" s="105">
        <f>BT40-BY40</f>
        <v>0</v>
      </c>
      <c r="CE40" s="105"/>
      <c r="CF40" s="105">
        <f>CA40</f>
        <v>87433</v>
      </c>
      <c r="CG40" s="172">
        <f>BV40-CA40</f>
        <v>62209</v>
      </c>
      <c r="CH40" s="172">
        <f>CI40</f>
        <v>0</v>
      </c>
      <c r="CI40" s="105"/>
      <c r="CJ40" s="105"/>
      <c r="CK40" s="105">
        <f>CG40</f>
        <v>62209</v>
      </c>
      <c r="CL40" s="172">
        <f>CP40</f>
        <v>62209</v>
      </c>
      <c r="CM40" s="172">
        <f>CN40</f>
        <v>0</v>
      </c>
      <c r="CN40" s="105">
        <f>CD40-CI40</f>
        <v>0</v>
      </c>
      <c r="CO40" s="105"/>
      <c r="CP40" s="105">
        <f>CK40</f>
        <v>62209</v>
      </c>
    </row>
    <row r="41" spans="1:94" s="201" customFormat="1" ht="60" customHeight="1">
      <c r="A41" s="256" t="s">
        <v>44</v>
      </c>
      <c r="B41" s="257" t="s">
        <v>374</v>
      </c>
      <c r="C41" s="256"/>
      <c r="D41" s="256"/>
      <c r="E41" s="256"/>
      <c r="F41" s="256"/>
      <c r="G41" s="256"/>
      <c r="H41" s="256"/>
      <c r="I41" s="258">
        <f>I42+I43</f>
        <v>74188</v>
      </c>
      <c r="J41" s="258">
        <f aca="true" t="shared" si="47" ref="J41:O41">J42+J43</f>
        <v>12026</v>
      </c>
      <c r="K41" s="258">
        <f t="shared" si="47"/>
        <v>0</v>
      </c>
      <c r="L41" s="258">
        <f t="shared" si="47"/>
        <v>12026</v>
      </c>
      <c r="M41" s="258">
        <f t="shared" si="47"/>
        <v>0</v>
      </c>
      <c r="N41" s="258">
        <f t="shared" si="47"/>
        <v>62162</v>
      </c>
      <c r="O41" s="258">
        <f t="shared" si="47"/>
        <v>62162</v>
      </c>
      <c r="P41" s="258"/>
      <c r="Q41" s="258"/>
      <c r="R41" s="258"/>
      <c r="S41" s="258"/>
      <c r="T41" s="258"/>
      <c r="U41" s="258"/>
      <c r="V41" s="258"/>
      <c r="W41" s="258"/>
      <c r="X41" s="258"/>
      <c r="Y41" s="258"/>
      <c r="Z41" s="258"/>
      <c r="AA41" s="258"/>
      <c r="AB41" s="261">
        <f>SUM(AB42:AB43)</f>
        <v>62162</v>
      </c>
      <c r="AC41" s="285"/>
      <c r="AD41" s="112"/>
      <c r="AE41" s="112"/>
      <c r="AF41" s="212"/>
      <c r="AG41" s="212"/>
      <c r="AH41" s="261">
        <f aca="true" t="shared" si="48" ref="AH41:AM41">SUM(AH42:AH43)</f>
        <v>62162</v>
      </c>
      <c r="AI41" s="259">
        <f t="shared" si="48"/>
        <v>0</v>
      </c>
      <c r="AJ41" s="259">
        <f t="shared" si="48"/>
        <v>0</v>
      </c>
      <c r="AK41" s="259">
        <f t="shared" si="48"/>
        <v>0</v>
      </c>
      <c r="AL41" s="259">
        <f t="shared" si="48"/>
        <v>0</v>
      </c>
      <c r="AM41" s="259">
        <f t="shared" si="48"/>
        <v>0</v>
      </c>
      <c r="AN41" s="259"/>
      <c r="AO41" s="259"/>
      <c r="AP41" s="259"/>
      <c r="AQ41" s="259"/>
      <c r="AR41" s="259"/>
      <c r="AS41" s="259">
        <f aca="true" t="shared" si="49" ref="AS41:CP41">SUM(AS42:AS43)</f>
        <v>20100</v>
      </c>
      <c r="AT41" s="259">
        <f t="shared" si="49"/>
        <v>0</v>
      </c>
      <c r="AU41" s="259">
        <f t="shared" si="49"/>
        <v>0</v>
      </c>
      <c r="AV41" s="259">
        <f t="shared" si="49"/>
        <v>0</v>
      </c>
      <c r="AW41" s="259">
        <f t="shared" si="49"/>
        <v>20100</v>
      </c>
      <c r="AX41" s="259">
        <f t="shared" si="49"/>
        <v>20099.286364</v>
      </c>
      <c r="AY41" s="259">
        <f t="shared" si="49"/>
        <v>0</v>
      </c>
      <c r="AZ41" s="259">
        <f t="shared" si="49"/>
        <v>0</v>
      </c>
      <c r="BA41" s="259">
        <f t="shared" si="49"/>
        <v>0</v>
      </c>
      <c r="BB41" s="259">
        <f t="shared" si="49"/>
        <v>20099.286364</v>
      </c>
      <c r="BC41" s="259">
        <f t="shared" si="49"/>
        <v>16952</v>
      </c>
      <c r="BD41" s="259">
        <f t="shared" si="49"/>
        <v>0</v>
      </c>
      <c r="BE41" s="259">
        <f t="shared" si="49"/>
        <v>0</v>
      </c>
      <c r="BF41" s="259">
        <f t="shared" si="49"/>
        <v>0</v>
      </c>
      <c r="BG41" s="259">
        <f t="shared" si="49"/>
        <v>16952</v>
      </c>
      <c r="BH41" s="259">
        <f t="shared" si="49"/>
        <v>16952</v>
      </c>
      <c r="BI41" s="259">
        <f t="shared" si="49"/>
        <v>0</v>
      </c>
      <c r="BJ41" s="259">
        <f t="shared" si="49"/>
        <v>0</v>
      </c>
      <c r="BK41" s="259">
        <f t="shared" si="49"/>
        <v>0</v>
      </c>
      <c r="BL41" s="259">
        <f t="shared" si="49"/>
        <v>16952</v>
      </c>
      <c r="BM41" s="260">
        <f t="shared" si="49"/>
        <v>37052</v>
      </c>
      <c r="BN41" s="260">
        <f t="shared" si="49"/>
        <v>0</v>
      </c>
      <c r="BO41" s="260">
        <f t="shared" si="49"/>
        <v>0</v>
      </c>
      <c r="BP41" s="260">
        <f t="shared" si="49"/>
        <v>0</v>
      </c>
      <c r="BQ41" s="260">
        <f t="shared" si="49"/>
        <v>37052</v>
      </c>
      <c r="BR41" s="260">
        <f t="shared" si="49"/>
        <v>25110</v>
      </c>
      <c r="BS41" s="260">
        <f t="shared" si="49"/>
        <v>0</v>
      </c>
      <c r="BT41" s="260">
        <f t="shared" si="49"/>
        <v>0</v>
      </c>
      <c r="BU41" s="260">
        <f t="shared" si="49"/>
        <v>0</v>
      </c>
      <c r="BV41" s="260">
        <f t="shared" si="49"/>
        <v>25110</v>
      </c>
      <c r="BW41" s="261">
        <f t="shared" si="49"/>
        <v>25110</v>
      </c>
      <c r="BX41" s="261">
        <f t="shared" si="49"/>
        <v>0</v>
      </c>
      <c r="BY41" s="261">
        <f t="shared" si="49"/>
        <v>0</v>
      </c>
      <c r="BZ41" s="261">
        <f t="shared" si="49"/>
        <v>0</v>
      </c>
      <c r="CA41" s="261">
        <f t="shared" si="49"/>
        <v>25110</v>
      </c>
      <c r="CB41" s="261">
        <f t="shared" si="49"/>
        <v>25110</v>
      </c>
      <c r="CC41" s="261">
        <f t="shared" si="49"/>
        <v>0</v>
      </c>
      <c r="CD41" s="261">
        <f t="shared" si="49"/>
        <v>0</v>
      </c>
      <c r="CE41" s="261">
        <f t="shared" si="49"/>
        <v>0</v>
      </c>
      <c r="CF41" s="261">
        <f t="shared" si="49"/>
        <v>25110</v>
      </c>
      <c r="CG41" s="261">
        <f t="shared" si="49"/>
        <v>0</v>
      </c>
      <c r="CH41" s="261">
        <f t="shared" si="49"/>
        <v>0</v>
      </c>
      <c r="CI41" s="261">
        <f t="shared" si="49"/>
        <v>0</v>
      </c>
      <c r="CJ41" s="261">
        <f t="shared" si="49"/>
        <v>0</v>
      </c>
      <c r="CK41" s="261">
        <f t="shared" si="49"/>
        <v>0</v>
      </c>
      <c r="CL41" s="261">
        <f t="shared" si="49"/>
        <v>0</v>
      </c>
      <c r="CM41" s="261">
        <f t="shared" si="49"/>
        <v>0</v>
      </c>
      <c r="CN41" s="261">
        <f t="shared" si="49"/>
        <v>0</v>
      </c>
      <c r="CO41" s="261">
        <f t="shared" si="49"/>
        <v>0</v>
      </c>
      <c r="CP41" s="261">
        <f t="shared" si="49"/>
        <v>0</v>
      </c>
    </row>
    <row r="42" spans="1:94" s="216" customFormat="1" ht="177" customHeight="1">
      <c r="A42" s="262" t="s">
        <v>26</v>
      </c>
      <c r="B42" s="263" t="s">
        <v>375</v>
      </c>
      <c r="C42" s="236"/>
      <c r="D42" s="236"/>
      <c r="E42" s="264" t="s">
        <v>341</v>
      </c>
      <c r="F42" s="265" t="s">
        <v>376</v>
      </c>
      <c r="G42" s="266" t="s">
        <v>377</v>
      </c>
      <c r="H42" s="236" t="s">
        <v>378</v>
      </c>
      <c r="I42" s="238">
        <v>61047</v>
      </c>
      <c r="J42" s="238">
        <v>10831</v>
      </c>
      <c r="K42" s="238"/>
      <c r="L42" s="238">
        <f>J42</f>
        <v>10831</v>
      </c>
      <c r="M42" s="236"/>
      <c r="N42" s="238">
        <v>50216</v>
      </c>
      <c r="O42" s="238">
        <v>50216</v>
      </c>
      <c r="P42" s="238"/>
      <c r="Q42" s="238"/>
      <c r="R42" s="238"/>
      <c r="S42" s="238"/>
      <c r="T42" s="238"/>
      <c r="U42" s="238"/>
      <c r="V42" s="238"/>
      <c r="W42" s="238"/>
      <c r="X42" s="238"/>
      <c r="Y42" s="238"/>
      <c r="Z42" s="238"/>
      <c r="AA42" s="238"/>
      <c r="AB42" s="214">
        <f>AH42</f>
        <v>50216</v>
      </c>
      <c r="AC42" s="150"/>
      <c r="AD42" s="105"/>
      <c r="AE42" s="105"/>
      <c r="AF42" s="214"/>
      <c r="AG42" s="214"/>
      <c r="AH42" s="105">
        <v>50216</v>
      </c>
      <c r="AI42" s="267"/>
      <c r="AJ42" s="150"/>
      <c r="AK42" s="238"/>
      <c r="AL42" s="238"/>
      <c r="AM42" s="238"/>
      <c r="AN42" s="238"/>
      <c r="AO42" s="238"/>
      <c r="AP42" s="238"/>
      <c r="AQ42" s="238"/>
      <c r="AR42" s="238"/>
      <c r="AS42" s="238">
        <f>AW42</f>
        <v>20100</v>
      </c>
      <c r="AT42" s="172"/>
      <c r="AU42" s="238"/>
      <c r="AV42" s="238"/>
      <c r="AW42" s="222">
        <f>14529+5571</f>
        <v>20100</v>
      </c>
      <c r="AX42" s="105">
        <f>AY42+BB42</f>
        <v>20099.286364</v>
      </c>
      <c r="AY42" s="105"/>
      <c r="AZ42" s="105"/>
      <c r="BA42" s="105"/>
      <c r="BB42" s="105">
        <v>20099.286364</v>
      </c>
      <c r="BC42" s="105">
        <f>BD42+BG42</f>
        <v>5006</v>
      </c>
      <c r="BD42" s="222"/>
      <c r="BE42" s="222"/>
      <c r="BF42" s="222"/>
      <c r="BG42" s="105">
        <v>5006</v>
      </c>
      <c r="BH42" s="105">
        <f>BL42</f>
        <v>5006</v>
      </c>
      <c r="BI42" s="250"/>
      <c r="BJ42" s="250"/>
      <c r="BK42" s="250"/>
      <c r="BL42" s="105">
        <f>BG42</f>
        <v>5006</v>
      </c>
      <c r="BM42" s="152">
        <f>BN42+BQ42</f>
        <v>25106</v>
      </c>
      <c r="BN42" s="152">
        <f>BO42</f>
        <v>0</v>
      </c>
      <c r="BO42" s="222">
        <f aca="true" t="shared" si="50" ref="BO42:BQ43">AK42+AU42+BE42</f>
        <v>0</v>
      </c>
      <c r="BP42" s="222">
        <f t="shared" si="50"/>
        <v>0</v>
      </c>
      <c r="BQ42" s="222">
        <f t="shared" si="50"/>
        <v>25106</v>
      </c>
      <c r="BR42" s="152">
        <f>BS42+BV42</f>
        <v>25110</v>
      </c>
      <c r="BS42" s="152">
        <f>BT42</f>
        <v>0</v>
      </c>
      <c r="BT42" s="222">
        <f aca="true" t="shared" si="51" ref="BT42:BU44">AD42-BO42</f>
        <v>0</v>
      </c>
      <c r="BU42" s="222">
        <f t="shared" si="51"/>
        <v>0</v>
      </c>
      <c r="BV42" s="222">
        <f>AH42-BQ42</f>
        <v>25110</v>
      </c>
      <c r="BW42" s="172">
        <f>BX42+CA42</f>
        <v>25110</v>
      </c>
      <c r="BX42" s="172"/>
      <c r="BY42" s="105"/>
      <c r="BZ42" s="105"/>
      <c r="CA42" s="105">
        <f>BV42</f>
        <v>25110</v>
      </c>
      <c r="CB42" s="172">
        <f>CC42+CF42</f>
        <v>25110</v>
      </c>
      <c r="CC42" s="172"/>
      <c r="CD42" s="105"/>
      <c r="CE42" s="105"/>
      <c r="CF42" s="105">
        <f>CA42</f>
        <v>25110</v>
      </c>
      <c r="CG42" s="172"/>
      <c r="CH42" s="172"/>
      <c r="CI42" s="105"/>
      <c r="CJ42" s="105"/>
      <c r="CK42" s="105"/>
      <c r="CL42" s="172"/>
      <c r="CM42" s="172"/>
      <c r="CN42" s="105"/>
      <c r="CO42" s="105"/>
      <c r="CP42" s="105"/>
    </row>
    <row r="43" spans="1:94" s="153" customFormat="1" ht="60" customHeight="1">
      <c r="A43" s="268">
        <v>2</v>
      </c>
      <c r="B43" s="263" t="s">
        <v>379</v>
      </c>
      <c r="C43" s="236"/>
      <c r="D43" s="236"/>
      <c r="E43" s="264" t="s">
        <v>380</v>
      </c>
      <c r="F43" s="265" t="s">
        <v>342</v>
      </c>
      <c r="G43" s="266" t="s">
        <v>381</v>
      </c>
      <c r="H43" s="236" t="s">
        <v>382</v>
      </c>
      <c r="I43" s="238">
        <v>13141</v>
      </c>
      <c r="J43" s="238">
        <v>1195</v>
      </c>
      <c r="K43" s="238"/>
      <c r="L43" s="238">
        <v>1195</v>
      </c>
      <c r="M43" s="236"/>
      <c r="N43" s="238">
        <v>11946</v>
      </c>
      <c r="O43" s="238">
        <v>11946</v>
      </c>
      <c r="P43" s="238"/>
      <c r="Q43" s="238"/>
      <c r="R43" s="238"/>
      <c r="S43" s="238"/>
      <c r="T43" s="238"/>
      <c r="U43" s="238"/>
      <c r="V43" s="238"/>
      <c r="W43" s="238"/>
      <c r="X43" s="238"/>
      <c r="Y43" s="238"/>
      <c r="Z43" s="238"/>
      <c r="AA43" s="238"/>
      <c r="AB43" s="150">
        <f>AH43</f>
        <v>11946</v>
      </c>
      <c r="AC43" s="150"/>
      <c r="AD43" s="105"/>
      <c r="AE43" s="105"/>
      <c r="AF43" s="150"/>
      <c r="AG43" s="150"/>
      <c r="AH43" s="105">
        <v>11946</v>
      </c>
      <c r="AI43" s="172"/>
      <c r="AJ43" s="150"/>
      <c r="AK43" s="238"/>
      <c r="AL43" s="238"/>
      <c r="AM43" s="238"/>
      <c r="AN43" s="238"/>
      <c r="AO43" s="238"/>
      <c r="AP43" s="238"/>
      <c r="AQ43" s="238"/>
      <c r="AR43" s="238"/>
      <c r="AS43" s="172"/>
      <c r="AT43" s="172"/>
      <c r="AU43" s="238"/>
      <c r="AV43" s="238"/>
      <c r="AW43" s="238"/>
      <c r="AX43" s="238"/>
      <c r="AY43" s="238"/>
      <c r="AZ43" s="238"/>
      <c r="BA43" s="238"/>
      <c r="BB43" s="238"/>
      <c r="BC43" s="238">
        <f>BD43+BG43</f>
        <v>11946</v>
      </c>
      <c r="BD43" s="238"/>
      <c r="BE43" s="238"/>
      <c r="BF43" s="238"/>
      <c r="BG43" s="105">
        <v>11946</v>
      </c>
      <c r="BH43" s="105">
        <f>BL43</f>
        <v>11946</v>
      </c>
      <c r="BI43" s="250"/>
      <c r="BJ43" s="250"/>
      <c r="BK43" s="250"/>
      <c r="BL43" s="105">
        <f>BG43</f>
        <v>11946</v>
      </c>
      <c r="BM43" s="152">
        <f>BN43+BQ43</f>
        <v>11946</v>
      </c>
      <c r="BN43" s="152">
        <f>BO43</f>
        <v>0</v>
      </c>
      <c r="BO43" s="222">
        <f t="shared" si="50"/>
        <v>0</v>
      </c>
      <c r="BP43" s="222">
        <f t="shared" si="50"/>
        <v>0</v>
      </c>
      <c r="BQ43" s="222">
        <f t="shared" si="50"/>
        <v>11946</v>
      </c>
      <c r="BR43" s="152">
        <f>BS43+BV43</f>
        <v>0</v>
      </c>
      <c r="BS43" s="152">
        <f>BT43</f>
        <v>0</v>
      </c>
      <c r="BT43" s="222">
        <f t="shared" si="51"/>
        <v>0</v>
      </c>
      <c r="BU43" s="222">
        <f t="shared" si="51"/>
        <v>0</v>
      </c>
      <c r="BV43" s="222">
        <f>AH43-BQ43</f>
        <v>0</v>
      </c>
      <c r="BW43" s="172"/>
      <c r="BX43" s="172"/>
      <c r="BY43" s="105"/>
      <c r="BZ43" s="105"/>
      <c r="CA43" s="105"/>
      <c r="CB43" s="172"/>
      <c r="CC43" s="172"/>
      <c r="CD43" s="105"/>
      <c r="CE43" s="105"/>
      <c r="CF43" s="105"/>
      <c r="CG43" s="172"/>
      <c r="CH43" s="172"/>
      <c r="CI43" s="105"/>
      <c r="CJ43" s="105"/>
      <c r="CK43" s="105"/>
      <c r="CL43" s="172"/>
      <c r="CM43" s="172"/>
      <c r="CN43" s="105"/>
      <c r="CO43" s="105"/>
      <c r="CP43" s="105"/>
    </row>
    <row r="44" spans="1:94" s="153" customFormat="1" ht="60" customHeight="1">
      <c r="A44" s="269" t="s">
        <v>49</v>
      </c>
      <c r="B44" s="160" t="s">
        <v>51</v>
      </c>
      <c r="C44" s="236"/>
      <c r="D44" s="236"/>
      <c r="E44" s="236"/>
      <c r="F44" s="236"/>
      <c r="G44" s="236"/>
      <c r="H44" s="236"/>
      <c r="I44" s="238"/>
      <c r="J44" s="238"/>
      <c r="K44" s="238"/>
      <c r="L44" s="238"/>
      <c r="M44" s="236"/>
      <c r="N44" s="238"/>
      <c r="O44" s="238"/>
      <c r="P44" s="238"/>
      <c r="Q44" s="238"/>
      <c r="R44" s="238"/>
      <c r="S44" s="238"/>
      <c r="T44" s="238"/>
      <c r="U44" s="238"/>
      <c r="V44" s="238"/>
      <c r="W44" s="238"/>
      <c r="X44" s="238"/>
      <c r="Y44" s="238"/>
      <c r="Z44" s="238"/>
      <c r="AA44" s="238"/>
      <c r="AB44" s="285">
        <f>AC44+AH44</f>
        <v>123959</v>
      </c>
      <c r="AC44" s="150"/>
      <c r="AD44" s="105"/>
      <c r="AE44" s="105"/>
      <c r="AF44" s="150"/>
      <c r="AG44" s="150"/>
      <c r="AH44" s="261">
        <v>123959</v>
      </c>
      <c r="AI44" s="172"/>
      <c r="AJ44" s="150"/>
      <c r="AK44" s="238"/>
      <c r="AL44" s="238"/>
      <c r="AM44" s="259"/>
      <c r="AN44" s="259"/>
      <c r="AO44" s="259"/>
      <c r="AP44" s="259"/>
      <c r="AQ44" s="259"/>
      <c r="AR44" s="259"/>
      <c r="AS44" s="172"/>
      <c r="AT44" s="172"/>
      <c r="AU44" s="238"/>
      <c r="AV44" s="238"/>
      <c r="AW44" s="259"/>
      <c r="AX44" s="259"/>
      <c r="AY44" s="259"/>
      <c r="AZ44" s="259"/>
      <c r="BA44" s="259"/>
      <c r="BB44" s="259"/>
      <c r="BC44" s="259"/>
      <c r="BD44" s="259"/>
      <c r="BE44" s="259"/>
      <c r="BF44" s="259"/>
      <c r="BG44" s="259"/>
      <c r="BH44" s="259"/>
      <c r="BI44" s="259"/>
      <c r="BJ44" s="259"/>
      <c r="BK44" s="259"/>
      <c r="BL44" s="259"/>
      <c r="BM44" s="270"/>
      <c r="BN44" s="260"/>
      <c r="BO44" s="270"/>
      <c r="BP44" s="270"/>
      <c r="BQ44" s="270"/>
      <c r="BR44" s="260">
        <f>BS44+BV44</f>
        <v>123959</v>
      </c>
      <c r="BS44" s="260">
        <f>BT44</f>
        <v>0</v>
      </c>
      <c r="BT44" s="270">
        <f t="shared" si="51"/>
        <v>0</v>
      </c>
      <c r="BU44" s="270">
        <f t="shared" si="51"/>
        <v>0</v>
      </c>
      <c r="BV44" s="270">
        <f>AH44-BQ44</f>
        <v>123959</v>
      </c>
      <c r="BW44" s="261"/>
      <c r="BX44" s="261"/>
      <c r="BY44" s="112"/>
      <c r="BZ44" s="112"/>
      <c r="CA44" s="112"/>
      <c r="CB44" s="261"/>
      <c r="CC44" s="261"/>
      <c r="CD44" s="112"/>
      <c r="CE44" s="112"/>
      <c r="CF44" s="112"/>
      <c r="CG44" s="261"/>
      <c r="CH44" s="261"/>
      <c r="CI44" s="112"/>
      <c r="CJ44" s="112"/>
      <c r="CK44" s="112"/>
      <c r="CL44" s="261"/>
      <c r="CM44" s="261"/>
      <c r="CN44" s="112"/>
      <c r="CO44" s="112"/>
      <c r="CP44" s="112"/>
    </row>
    <row r="45" spans="2:69" ht="22.5" customHeight="1">
      <c r="B45" s="272"/>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4"/>
      <c r="AJ45" s="273"/>
      <c r="AK45" s="273"/>
      <c r="AL45" s="273"/>
      <c r="AM45" s="273"/>
      <c r="AN45" s="273"/>
      <c r="AO45" s="273"/>
      <c r="AP45" s="273"/>
      <c r="AQ45" s="273"/>
      <c r="AR45" s="273"/>
      <c r="AS45" s="274"/>
      <c r="AT45" s="274"/>
      <c r="AU45" s="273"/>
      <c r="AV45" s="273"/>
      <c r="AW45" s="273"/>
      <c r="AX45" s="273"/>
      <c r="AY45" s="273"/>
      <c r="AZ45" s="273"/>
      <c r="BA45" s="273"/>
      <c r="BB45" s="273"/>
      <c r="BC45" s="273"/>
      <c r="BD45" s="273"/>
      <c r="BE45" s="273"/>
      <c r="BF45" s="273"/>
      <c r="BG45" s="273"/>
      <c r="BH45" s="273"/>
      <c r="BI45" s="273"/>
      <c r="BJ45" s="273"/>
      <c r="BK45" s="273"/>
      <c r="BL45" s="273"/>
      <c r="BM45" s="275"/>
      <c r="BN45" s="275"/>
      <c r="BO45" s="276"/>
      <c r="BP45" s="276"/>
      <c r="BQ45" s="276"/>
    </row>
    <row r="46" spans="1:69" ht="18.75">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J46" s="177"/>
      <c r="AK46" s="177"/>
      <c r="AL46" s="177"/>
      <c r="AM46" s="177"/>
      <c r="AN46" s="177"/>
      <c r="AO46" s="177"/>
      <c r="AP46" s="177"/>
      <c r="AQ46" s="177"/>
      <c r="AR46" s="177"/>
      <c r="AU46" s="177"/>
      <c r="AV46" s="177"/>
      <c r="AW46" s="177"/>
      <c r="AX46" s="177"/>
      <c r="AY46" s="177"/>
      <c r="AZ46" s="177"/>
      <c r="BA46" s="177"/>
      <c r="BB46" s="177"/>
      <c r="BC46" s="177"/>
      <c r="BD46" s="177"/>
      <c r="BE46" s="177"/>
      <c r="BF46" s="177"/>
      <c r="BG46" s="177"/>
      <c r="BH46" s="177"/>
      <c r="BI46" s="177"/>
      <c r="BJ46" s="177"/>
      <c r="BK46" s="177"/>
      <c r="BL46" s="177"/>
      <c r="BO46" s="277"/>
      <c r="BP46" s="277"/>
      <c r="BQ46" s="277"/>
    </row>
    <row r="47" spans="1:69" ht="18.75">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J47" s="177"/>
      <c r="AK47" s="177"/>
      <c r="AL47" s="177"/>
      <c r="AM47" s="177"/>
      <c r="AN47" s="177"/>
      <c r="AO47" s="177"/>
      <c r="AP47" s="177"/>
      <c r="AQ47" s="177"/>
      <c r="AR47" s="177"/>
      <c r="AU47" s="177"/>
      <c r="AV47" s="177"/>
      <c r="AW47" s="177"/>
      <c r="AX47" s="177"/>
      <c r="AY47" s="177"/>
      <c r="AZ47" s="177"/>
      <c r="BA47" s="177"/>
      <c r="BB47" s="177"/>
      <c r="BC47" s="177"/>
      <c r="BD47" s="177"/>
      <c r="BE47" s="177"/>
      <c r="BF47" s="177"/>
      <c r="BG47" s="177"/>
      <c r="BH47" s="177"/>
      <c r="BI47" s="177"/>
      <c r="BJ47" s="177"/>
      <c r="BK47" s="177"/>
      <c r="BL47" s="177"/>
      <c r="BO47" s="277"/>
      <c r="BP47" s="277"/>
      <c r="BQ47" s="277"/>
    </row>
    <row r="48" spans="1:69" ht="18.75">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J48" s="177"/>
      <c r="AK48" s="177"/>
      <c r="AL48" s="177"/>
      <c r="AM48" s="177"/>
      <c r="AN48" s="177"/>
      <c r="AO48" s="177"/>
      <c r="AP48" s="177"/>
      <c r="AQ48" s="177"/>
      <c r="AR48" s="177"/>
      <c r="AU48" s="177"/>
      <c r="AV48" s="177"/>
      <c r="AW48" s="177"/>
      <c r="AX48" s="177"/>
      <c r="AY48" s="177"/>
      <c r="AZ48" s="177"/>
      <c r="BA48" s="177"/>
      <c r="BB48" s="177"/>
      <c r="BC48" s="177"/>
      <c r="BD48" s="177"/>
      <c r="BE48" s="177"/>
      <c r="BF48" s="177"/>
      <c r="BG48" s="177"/>
      <c r="BH48" s="177"/>
      <c r="BI48" s="177"/>
      <c r="BJ48" s="177"/>
      <c r="BK48" s="177"/>
      <c r="BL48" s="177"/>
      <c r="BO48" s="277"/>
      <c r="BP48" s="277"/>
      <c r="BQ48" s="277"/>
    </row>
    <row r="49" spans="1:69" ht="18.75">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J49" s="177"/>
      <c r="AK49" s="177"/>
      <c r="AL49" s="177"/>
      <c r="AM49" s="177"/>
      <c r="AN49" s="177"/>
      <c r="AO49" s="177"/>
      <c r="AP49" s="177"/>
      <c r="AQ49" s="177"/>
      <c r="AR49" s="177"/>
      <c r="AU49" s="177"/>
      <c r="AV49" s="177"/>
      <c r="AW49" s="177"/>
      <c r="AX49" s="177"/>
      <c r="AY49" s="177"/>
      <c r="AZ49" s="177"/>
      <c r="BA49" s="177"/>
      <c r="BB49" s="177"/>
      <c r="BC49" s="177"/>
      <c r="BD49" s="177"/>
      <c r="BE49" s="177"/>
      <c r="BF49" s="177"/>
      <c r="BG49" s="177"/>
      <c r="BH49" s="177"/>
      <c r="BI49" s="177"/>
      <c r="BJ49" s="177"/>
      <c r="BK49" s="177"/>
      <c r="BL49" s="177"/>
      <c r="BO49" s="277"/>
      <c r="BP49" s="277"/>
      <c r="BQ49" s="277"/>
    </row>
    <row r="50" spans="1:69" ht="18.75">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J50" s="177"/>
      <c r="AK50" s="177"/>
      <c r="AL50" s="177"/>
      <c r="AM50" s="177"/>
      <c r="AN50" s="177"/>
      <c r="AO50" s="177"/>
      <c r="AP50" s="177"/>
      <c r="AQ50" s="177"/>
      <c r="AR50" s="177"/>
      <c r="AU50" s="177"/>
      <c r="AV50" s="177"/>
      <c r="AW50" s="177"/>
      <c r="AX50" s="177"/>
      <c r="AY50" s="177"/>
      <c r="AZ50" s="177"/>
      <c r="BA50" s="177"/>
      <c r="BB50" s="177"/>
      <c r="BC50" s="177"/>
      <c r="BD50" s="177"/>
      <c r="BE50" s="177"/>
      <c r="BF50" s="177"/>
      <c r="BG50" s="177"/>
      <c r="BH50" s="177"/>
      <c r="BI50" s="177"/>
      <c r="BJ50" s="177"/>
      <c r="BK50" s="177"/>
      <c r="BL50" s="177"/>
      <c r="BO50" s="277"/>
      <c r="BP50" s="277"/>
      <c r="BQ50" s="277"/>
    </row>
    <row r="51" spans="1:69" ht="18.75">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J51" s="177"/>
      <c r="AK51" s="177"/>
      <c r="AL51" s="177"/>
      <c r="AM51" s="177"/>
      <c r="AN51" s="177"/>
      <c r="AO51" s="177"/>
      <c r="AP51" s="177"/>
      <c r="AQ51" s="177"/>
      <c r="AR51" s="177"/>
      <c r="AU51" s="177"/>
      <c r="AV51" s="177"/>
      <c r="AW51" s="177"/>
      <c r="AX51" s="177"/>
      <c r="AY51" s="177"/>
      <c r="AZ51" s="177"/>
      <c r="BA51" s="177"/>
      <c r="BB51" s="177"/>
      <c r="BC51" s="177"/>
      <c r="BD51" s="177"/>
      <c r="BE51" s="177"/>
      <c r="BF51" s="177"/>
      <c r="BG51" s="177"/>
      <c r="BH51" s="177"/>
      <c r="BI51" s="177"/>
      <c r="BJ51" s="177"/>
      <c r="BK51" s="177"/>
      <c r="BL51" s="177"/>
      <c r="BO51" s="277"/>
      <c r="BP51" s="277"/>
      <c r="BQ51" s="277"/>
    </row>
    <row r="52" spans="1:69" ht="18.75">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J52" s="177"/>
      <c r="AK52" s="177"/>
      <c r="AL52" s="177"/>
      <c r="AM52" s="177"/>
      <c r="AN52" s="177"/>
      <c r="AO52" s="177"/>
      <c r="AP52" s="177"/>
      <c r="AQ52" s="177"/>
      <c r="AR52" s="177"/>
      <c r="AU52" s="177"/>
      <c r="AV52" s="177"/>
      <c r="AW52" s="177"/>
      <c r="AX52" s="177"/>
      <c r="AY52" s="177"/>
      <c r="AZ52" s="177"/>
      <c r="BA52" s="177"/>
      <c r="BB52" s="177"/>
      <c r="BC52" s="177"/>
      <c r="BD52" s="177"/>
      <c r="BE52" s="177"/>
      <c r="BF52" s="177"/>
      <c r="BG52" s="177"/>
      <c r="BH52" s="177"/>
      <c r="BI52" s="177"/>
      <c r="BJ52" s="177"/>
      <c r="BK52" s="177"/>
      <c r="BL52" s="177"/>
      <c r="BO52" s="277"/>
      <c r="BP52" s="277"/>
      <c r="BQ52" s="277"/>
    </row>
    <row r="53" spans="1:69" ht="18.75">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J53" s="177"/>
      <c r="AK53" s="177"/>
      <c r="AL53" s="177"/>
      <c r="AM53" s="177"/>
      <c r="AN53" s="177"/>
      <c r="AO53" s="177"/>
      <c r="AP53" s="177"/>
      <c r="AQ53" s="177"/>
      <c r="AR53" s="177"/>
      <c r="AU53" s="177"/>
      <c r="AV53" s="177"/>
      <c r="AW53" s="177"/>
      <c r="AX53" s="177"/>
      <c r="AY53" s="177"/>
      <c r="AZ53" s="177"/>
      <c r="BA53" s="177"/>
      <c r="BB53" s="177"/>
      <c r="BC53" s="177"/>
      <c r="BD53" s="177"/>
      <c r="BE53" s="177"/>
      <c r="BF53" s="177"/>
      <c r="BG53" s="177"/>
      <c r="BH53" s="177"/>
      <c r="BI53" s="177"/>
      <c r="BJ53" s="177"/>
      <c r="BK53" s="177"/>
      <c r="BL53" s="177"/>
      <c r="BO53" s="277"/>
      <c r="BP53" s="277"/>
      <c r="BQ53" s="277"/>
    </row>
    <row r="54" spans="1:69" ht="18.75">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J54" s="177"/>
      <c r="AK54" s="177"/>
      <c r="AL54" s="177"/>
      <c r="AM54" s="177"/>
      <c r="AN54" s="177"/>
      <c r="AO54" s="177"/>
      <c r="AP54" s="177"/>
      <c r="AQ54" s="177"/>
      <c r="AR54" s="177"/>
      <c r="AU54" s="177"/>
      <c r="AV54" s="177"/>
      <c r="AW54" s="177"/>
      <c r="AX54" s="177"/>
      <c r="AY54" s="177"/>
      <c r="AZ54" s="177"/>
      <c r="BA54" s="177"/>
      <c r="BB54" s="177"/>
      <c r="BC54" s="177"/>
      <c r="BD54" s="177"/>
      <c r="BE54" s="177"/>
      <c r="BF54" s="177"/>
      <c r="BG54" s="177"/>
      <c r="BH54" s="177"/>
      <c r="BI54" s="177"/>
      <c r="BJ54" s="177"/>
      <c r="BK54" s="177"/>
      <c r="BL54" s="177"/>
      <c r="BO54" s="277"/>
      <c r="BP54" s="277"/>
      <c r="BQ54" s="277"/>
    </row>
    <row r="55" spans="1:69" ht="18.75">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J55" s="177"/>
      <c r="AK55" s="177"/>
      <c r="AL55" s="177"/>
      <c r="AM55" s="177"/>
      <c r="AN55" s="177"/>
      <c r="AO55" s="177"/>
      <c r="AP55" s="177"/>
      <c r="AQ55" s="177"/>
      <c r="AR55" s="177"/>
      <c r="AU55" s="177"/>
      <c r="AV55" s="177"/>
      <c r="AW55" s="177"/>
      <c r="AX55" s="177"/>
      <c r="AY55" s="177"/>
      <c r="AZ55" s="177"/>
      <c r="BA55" s="177"/>
      <c r="BB55" s="177"/>
      <c r="BC55" s="177"/>
      <c r="BD55" s="177"/>
      <c r="BE55" s="177"/>
      <c r="BF55" s="177"/>
      <c r="BG55" s="177"/>
      <c r="BH55" s="177"/>
      <c r="BI55" s="177"/>
      <c r="BJ55" s="177"/>
      <c r="BK55" s="177"/>
      <c r="BL55" s="177"/>
      <c r="BO55" s="277"/>
      <c r="BP55" s="277"/>
      <c r="BQ55" s="277"/>
    </row>
    <row r="56" spans="1:69" ht="18.75">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J56" s="177"/>
      <c r="AK56" s="177"/>
      <c r="AL56" s="177"/>
      <c r="AM56" s="177"/>
      <c r="AN56" s="177"/>
      <c r="AO56" s="177"/>
      <c r="AP56" s="177"/>
      <c r="AQ56" s="177"/>
      <c r="AR56" s="177"/>
      <c r="AU56" s="177"/>
      <c r="AV56" s="177"/>
      <c r="AW56" s="177"/>
      <c r="AX56" s="177"/>
      <c r="AY56" s="177"/>
      <c r="AZ56" s="177"/>
      <c r="BA56" s="177"/>
      <c r="BB56" s="177"/>
      <c r="BC56" s="177"/>
      <c r="BD56" s="177"/>
      <c r="BE56" s="177"/>
      <c r="BF56" s="177"/>
      <c r="BG56" s="177"/>
      <c r="BH56" s="177"/>
      <c r="BI56" s="177"/>
      <c r="BJ56" s="177"/>
      <c r="BK56" s="177"/>
      <c r="BL56" s="177"/>
      <c r="BO56" s="277"/>
      <c r="BP56" s="277"/>
      <c r="BQ56" s="277"/>
    </row>
    <row r="57" spans="1:69" ht="18.75">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J57" s="177"/>
      <c r="AK57" s="177"/>
      <c r="AL57" s="177"/>
      <c r="AM57" s="177"/>
      <c r="AN57" s="177"/>
      <c r="AO57" s="177"/>
      <c r="AP57" s="177"/>
      <c r="AQ57" s="177"/>
      <c r="AR57" s="177"/>
      <c r="AU57" s="177"/>
      <c r="AV57" s="177"/>
      <c r="AW57" s="177"/>
      <c r="AX57" s="177"/>
      <c r="AY57" s="177"/>
      <c r="AZ57" s="177"/>
      <c r="BA57" s="177"/>
      <c r="BB57" s="177"/>
      <c r="BC57" s="177"/>
      <c r="BD57" s="177"/>
      <c r="BE57" s="177"/>
      <c r="BF57" s="177"/>
      <c r="BG57" s="177"/>
      <c r="BH57" s="177"/>
      <c r="BI57" s="177"/>
      <c r="BJ57" s="177"/>
      <c r="BK57" s="177"/>
      <c r="BL57" s="177"/>
      <c r="BO57" s="277"/>
      <c r="BP57" s="277"/>
      <c r="BQ57" s="277"/>
    </row>
    <row r="58" spans="1:69" ht="18.7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J58" s="177"/>
      <c r="AK58" s="177"/>
      <c r="AL58" s="177"/>
      <c r="AM58" s="177"/>
      <c r="AN58" s="177"/>
      <c r="AO58" s="177"/>
      <c r="AP58" s="177"/>
      <c r="AQ58" s="177"/>
      <c r="AR58" s="177"/>
      <c r="AU58" s="177"/>
      <c r="AV58" s="177"/>
      <c r="AW58" s="177"/>
      <c r="AX58" s="177"/>
      <c r="AY58" s="177"/>
      <c r="AZ58" s="177"/>
      <c r="BA58" s="177"/>
      <c r="BB58" s="177"/>
      <c r="BC58" s="177"/>
      <c r="BD58" s="177"/>
      <c r="BE58" s="177"/>
      <c r="BF58" s="177"/>
      <c r="BG58" s="177"/>
      <c r="BH58" s="177"/>
      <c r="BI58" s="177"/>
      <c r="BJ58" s="177"/>
      <c r="BK58" s="177"/>
      <c r="BL58" s="177"/>
      <c r="BO58" s="277"/>
      <c r="BP58" s="277"/>
      <c r="BQ58" s="277"/>
    </row>
    <row r="59" spans="1:69" ht="18.75">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J59" s="177"/>
      <c r="AK59" s="177"/>
      <c r="AL59" s="177"/>
      <c r="AM59" s="177"/>
      <c r="AN59" s="177"/>
      <c r="AO59" s="177"/>
      <c r="AP59" s="177"/>
      <c r="AQ59" s="177"/>
      <c r="AR59" s="177"/>
      <c r="AU59" s="177"/>
      <c r="AV59" s="177"/>
      <c r="AW59" s="177"/>
      <c r="AX59" s="177"/>
      <c r="AY59" s="177"/>
      <c r="AZ59" s="177"/>
      <c r="BA59" s="177"/>
      <c r="BB59" s="177"/>
      <c r="BC59" s="177"/>
      <c r="BD59" s="177"/>
      <c r="BE59" s="177"/>
      <c r="BF59" s="177"/>
      <c r="BG59" s="177"/>
      <c r="BH59" s="177"/>
      <c r="BI59" s="177"/>
      <c r="BJ59" s="177"/>
      <c r="BK59" s="177"/>
      <c r="BL59" s="177"/>
      <c r="BO59" s="277"/>
      <c r="BP59" s="277"/>
      <c r="BQ59" s="277"/>
    </row>
    <row r="60" spans="1:69" ht="18.75">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J60" s="177"/>
      <c r="AK60" s="177"/>
      <c r="AL60" s="177"/>
      <c r="AM60" s="177"/>
      <c r="AN60" s="177"/>
      <c r="AO60" s="177"/>
      <c r="AP60" s="177"/>
      <c r="AQ60" s="177"/>
      <c r="AR60" s="177"/>
      <c r="AU60" s="177"/>
      <c r="AV60" s="177"/>
      <c r="AW60" s="177"/>
      <c r="AX60" s="177"/>
      <c r="AY60" s="177"/>
      <c r="AZ60" s="177"/>
      <c r="BA60" s="177"/>
      <c r="BB60" s="177"/>
      <c r="BC60" s="177"/>
      <c r="BD60" s="177"/>
      <c r="BE60" s="177"/>
      <c r="BF60" s="177"/>
      <c r="BG60" s="177"/>
      <c r="BH60" s="177"/>
      <c r="BI60" s="177"/>
      <c r="BJ60" s="177"/>
      <c r="BK60" s="177"/>
      <c r="BL60" s="177"/>
      <c r="BO60" s="277"/>
      <c r="BP60" s="277"/>
      <c r="BQ60" s="277"/>
    </row>
    <row r="61" spans="1:69" ht="18.75">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J61" s="177"/>
      <c r="AK61" s="177"/>
      <c r="AL61" s="177"/>
      <c r="AM61" s="177"/>
      <c r="AN61" s="177"/>
      <c r="AO61" s="177"/>
      <c r="AP61" s="177"/>
      <c r="AQ61" s="177"/>
      <c r="AR61" s="177"/>
      <c r="AU61" s="177"/>
      <c r="AV61" s="177"/>
      <c r="AW61" s="177"/>
      <c r="AX61" s="177"/>
      <c r="AY61" s="177"/>
      <c r="AZ61" s="177"/>
      <c r="BA61" s="177"/>
      <c r="BB61" s="177"/>
      <c r="BC61" s="177"/>
      <c r="BD61" s="177"/>
      <c r="BE61" s="177"/>
      <c r="BF61" s="177"/>
      <c r="BG61" s="177"/>
      <c r="BH61" s="177"/>
      <c r="BI61" s="177"/>
      <c r="BJ61" s="177"/>
      <c r="BK61" s="177"/>
      <c r="BL61" s="177"/>
      <c r="BO61" s="277"/>
      <c r="BP61" s="277"/>
      <c r="BQ61" s="277"/>
    </row>
    <row r="62" spans="1:69" ht="18.75">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J62" s="177"/>
      <c r="AK62" s="177"/>
      <c r="AL62" s="177"/>
      <c r="AM62" s="177"/>
      <c r="AN62" s="177"/>
      <c r="AO62" s="177"/>
      <c r="AP62" s="177"/>
      <c r="AQ62" s="177"/>
      <c r="AR62" s="177"/>
      <c r="AU62" s="177"/>
      <c r="AV62" s="177"/>
      <c r="AW62" s="177"/>
      <c r="AX62" s="177"/>
      <c r="AY62" s="177"/>
      <c r="AZ62" s="177"/>
      <c r="BA62" s="177"/>
      <c r="BB62" s="177"/>
      <c r="BC62" s="177"/>
      <c r="BD62" s="177"/>
      <c r="BE62" s="177"/>
      <c r="BF62" s="177"/>
      <c r="BG62" s="177"/>
      <c r="BH62" s="177"/>
      <c r="BI62" s="177"/>
      <c r="BJ62" s="177"/>
      <c r="BK62" s="177"/>
      <c r="BL62" s="177"/>
      <c r="BO62" s="277"/>
      <c r="BP62" s="277"/>
      <c r="BQ62" s="277"/>
    </row>
    <row r="63" spans="1:69" ht="18.75">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J63" s="177"/>
      <c r="AK63" s="177"/>
      <c r="AL63" s="177"/>
      <c r="AM63" s="177"/>
      <c r="AN63" s="177"/>
      <c r="AO63" s="177"/>
      <c r="AP63" s="177"/>
      <c r="AQ63" s="177"/>
      <c r="AR63" s="177"/>
      <c r="AU63" s="177"/>
      <c r="AV63" s="177"/>
      <c r="AW63" s="177"/>
      <c r="AX63" s="177"/>
      <c r="AY63" s="177"/>
      <c r="AZ63" s="177"/>
      <c r="BA63" s="177"/>
      <c r="BB63" s="177"/>
      <c r="BC63" s="177"/>
      <c r="BD63" s="177"/>
      <c r="BE63" s="177"/>
      <c r="BF63" s="177"/>
      <c r="BG63" s="177"/>
      <c r="BH63" s="177"/>
      <c r="BI63" s="177"/>
      <c r="BJ63" s="177"/>
      <c r="BK63" s="177"/>
      <c r="BL63" s="177"/>
      <c r="BO63" s="277"/>
      <c r="BP63" s="277"/>
      <c r="BQ63" s="277"/>
    </row>
    <row r="64" spans="1:69" ht="18.75">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J64" s="177"/>
      <c r="AK64" s="177"/>
      <c r="AL64" s="177"/>
      <c r="AM64" s="177"/>
      <c r="AN64" s="177"/>
      <c r="AO64" s="177"/>
      <c r="AP64" s="177"/>
      <c r="AQ64" s="177"/>
      <c r="AR64" s="177"/>
      <c r="AU64" s="177"/>
      <c r="AV64" s="177"/>
      <c r="AW64" s="177"/>
      <c r="AX64" s="177"/>
      <c r="AY64" s="177"/>
      <c r="AZ64" s="177"/>
      <c r="BA64" s="177"/>
      <c r="BB64" s="177"/>
      <c r="BC64" s="177"/>
      <c r="BD64" s="177"/>
      <c r="BE64" s="177"/>
      <c r="BF64" s="177"/>
      <c r="BG64" s="177"/>
      <c r="BH64" s="177"/>
      <c r="BI64" s="177"/>
      <c r="BJ64" s="177"/>
      <c r="BK64" s="177"/>
      <c r="BL64" s="177"/>
      <c r="BO64" s="277"/>
      <c r="BP64" s="277"/>
      <c r="BQ64" s="277"/>
    </row>
    <row r="65" spans="1:69" ht="18.75">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J65" s="177"/>
      <c r="AK65" s="177"/>
      <c r="AL65" s="177"/>
      <c r="AM65" s="177"/>
      <c r="AN65" s="177"/>
      <c r="AO65" s="177"/>
      <c r="AP65" s="177"/>
      <c r="AQ65" s="177"/>
      <c r="AR65" s="177"/>
      <c r="AU65" s="177"/>
      <c r="AV65" s="177"/>
      <c r="AW65" s="177"/>
      <c r="AX65" s="177"/>
      <c r="AY65" s="177"/>
      <c r="AZ65" s="177"/>
      <c r="BA65" s="177"/>
      <c r="BB65" s="177"/>
      <c r="BC65" s="177"/>
      <c r="BD65" s="177"/>
      <c r="BE65" s="177"/>
      <c r="BF65" s="177"/>
      <c r="BG65" s="177"/>
      <c r="BH65" s="177"/>
      <c r="BI65" s="177"/>
      <c r="BJ65" s="177"/>
      <c r="BK65" s="177"/>
      <c r="BL65" s="177"/>
      <c r="BO65" s="277"/>
      <c r="BP65" s="277"/>
      <c r="BQ65" s="277"/>
    </row>
    <row r="66" spans="1:69" ht="18.75">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J66" s="177"/>
      <c r="AK66" s="177"/>
      <c r="AL66" s="177"/>
      <c r="AM66" s="177"/>
      <c r="AN66" s="177"/>
      <c r="AO66" s="177"/>
      <c r="AP66" s="177"/>
      <c r="AQ66" s="177"/>
      <c r="AR66" s="177"/>
      <c r="AU66" s="177"/>
      <c r="AV66" s="177"/>
      <c r="AW66" s="177"/>
      <c r="AX66" s="177"/>
      <c r="AY66" s="177"/>
      <c r="AZ66" s="177"/>
      <c r="BA66" s="177"/>
      <c r="BB66" s="177"/>
      <c r="BC66" s="177"/>
      <c r="BD66" s="177"/>
      <c r="BE66" s="177"/>
      <c r="BF66" s="177"/>
      <c r="BG66" s="177"/>
      <c r="BH66" s="177"/>
      <c r="BI66" s="177"/>
      <c r="BJ66" s="177"/>
      <c r="BK66" s="177"/>
      <c r="BL66" s="177"/>
      <c r="BO66" s="277"/>
      <c r="BP66" s="277"/>
      <c r="BQ66" s="277"/>
    </row>
    <row r="67" spans="1:69" ht="18.75">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J67" s="177"/>
      <c r="AK67" s="177"/>
      <c r="AL67" s="177"/>
      <c r="AM67" s="177"/>
      <c r="AN67" s="177"/>
      <c r="AO67" s="177"/>
      <c r="AP67" s="177"/>
      <c r="AQ67" s="177"/>
      <c r="AR67" s="177"/>
      <c r="AU67" s="177"/>
      <c r="AV67" s="177"/>
      <c r="AW67" s="177"/>
      <c r="AX67" s="177"/>
      <c r="AY67" s="177"/>
      <c r="AZ67" s="177"/>
      <c r="BA67" s="177"/>
      <c r="BB67" s="177"/>
      <c r="BC67" s="177"/>
      <c r="BD67" s="177"/>
      <c r="BE67" s="177"/>
      <c r="BF67" s="177"/>
      <c r="BG67" s="177"/>
      <c r="BH67" s="177"/>
      <c r="BI67" s="177"/>
      <c r="BJ67" s="177"/>
      <c r="BK67" s="177"/>
      <c r="BL67" s="177"/>
      <c r="BO67" s="277"/>
      <c r="BP67" s="277"/>
      <c r="BQ67" s="277"/>
    </row>
    <row r="68" spans="1:69" ht="18.75">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J68" s="177"/>
      <c r="AK68" s="177"/>
      <c r="AL68" s="177"/>
      <c r="AM68" s="177"/>
      <c r="AN68" s="177"/>
      <c r="AO68" s="177"/>
      <c r="AP68" s="177"/>
      <c r="AQ68" s="177"/>
      <c r="AR68" s="177"/>
      <c r="AU68" s="177"/>
      <c r="AV68" s="177"/>
      <c r="AW68" s="177"/>
      <c r="AX68" s="177"/>
      <c r="AY68" s="177"/>
      <c r="AZ68" s="177"/>
      <c r="BA68" s="177"/>
      <c r="BB68" s="177"/>
      <c r="BC68" s="177"/>
      <c r="BD68" s="177"/>
      <c r="BE68" s="177"/>
      <c r="BF68" s="177"/>
      <c r="BG68" s="177"/>
      <c r="BH68" s="177"/>
      <c r="BI68" s="177"/>
      <c r="BJ68" s="177"/>
      <c r="BK68" s="177"/>
      <c r="BL68" s="177"/>
      <c r="BO68" s="277"/>
      <c r="BP68" s="277"/>
      <c r="BQ68" s="277"/>
    </row>
    <row r="69" spans="1:69" ht="18.75">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J69" s="177"/>
      <c r="AK69" s="177"/>
      <c r="AL69" s="177"/>
      <c r="AM69" s="177"/>
      <c r="AN69" s="177"/>
      <c r="AO69" s="177"/>
      <c r="AP69" s="177"/>
      <c r="AQ69" s="177"/>
      <c r="AR69" s="177"/>
      <c r="AU69" s="177"/>
      <c r="AV69" s="177"/>
      <c r="AW69" s="177"/>
      <c r="AX69" s="177"/>
      <c r="AY69" s="177"/>
      <c r="AZ69" s="177"/>
      <c r="BA69" s="177"/>
      <c r="BB69" s="177"/>
      <c r="BC69" s="177"/>
      <c r="BD69" s="177"/>
      <c r="BE69" s="177"/>
      <c r="BF69" s="177"/>
      <c r="BG69" s="177"/>
      <c r="BH69" s="177"/>
      <c r="BI69" s="177"/>
      <c r="BJ69" s="177"/>
      <c r="BK69" s="177"/>
      <c r="BL69" s="177"/>
      <c r="BO69" s="277"/>
      <c r="BP69" s="277"/>
      <c r="BQ69" s="277"/>
    </row>
    <row r="70" spans="1:69" ht="18.75">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J70" s="177"/>
      <c r="AK70" s="177"/>
      <c r="AL70" s="177"/>
      <c r="AM70" s="177"/>
      <c r="AN70" s="177"/>
      <c r="AO70" s="177"/>
      <c r="AP70" s="177"/>
      <c r="AQ70" s="177"/>
      <c r="AR70" s="177"/>
      <c r="AU70" s="177"/>
      <c r="AV70" s="177"/>
      <c r="AW70" s="177"/>
      <c r="AX70" s="177"/>
      <c r="AY70" s="177"/>
      <c r="AZ70" s="177"/>
      <c r="BA70" s="177"/>
      <c r="BB70" s="177"/>
      <c r="BC70" s="177"/>
      <c r="BD70" s="177"/>
      <c r="BE70" s="177"/>
      <c r="BF70" s="177"/>
      <c r="BG70" s="177"/>
      <c r="BH70" s="177"/>
      <c r="BI70" s="177"/>
      <c r="BJ70" s="177"/>
      <c r="BK70" s="177"/>
      <c r="BL70" s="177"/>
      <c r="BO70" s="277"/>
      <c r="BP70" s="277"/>
      <c r="BQ70" s="277"/>
    </row>
    <row r="71" spans="1:69" ht="18.75">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J71" s="177"/>
      <c r="AK71" s="177"/>
      <c r="AL71" s="177"/>
      <c r="AM71" s="177"/>
      <c r="AN71" s="177"/>
      <c r="AO71" s="177"/>
      <c r="AP71" s="177"/>
      <c r="AQ71" s="177"/>
      <c r="AR71" s="177"/>
      <c r="AU71" s="177"/>
      <c r="AV71" s="177"/>
      <c r="AW71" s="177"/>
      <c r="AX71" s="177"/>
      <c r="AY71" s="177"/>
      <c r="AZ71" s="177"/>
      <c r="BA71" s="177"/>
      <c r="BB71" s="177"/>
      <c r="BC71" s="177"/>
      <c r="BD71" s="177"/>
      <c r="BE71" s="177"/>
      <c r="BF71" s="177"/>
      <c r="BG71" s="177"/>
      <c r="BH71" s="177"/>
      <c r="BI71" s="177"/>
      <c r="BJ71" s="177"/>
      <c r="BK71" s="177"/>
      <c r="BL71" s="177"/>
      <c r="BO71" s="277"/>
      <c r="BP71" s="277"/>
      <c r="BQ71" s="277"/>
    </row>
    <row r="72" spans="1:69" ht="18.75">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J72" s="177"/>
      <c r="AK72" s="177"/>
      <c r="AL72" s="177"/>
      <c r="AM72" s="177"/>
      <c r="AN72" s="177"/>
      <c r="AO72" s="177"/>
      <c r="AP72" s="177"/>
      <c r="AQ72" s="177"/>
      <c r="AR72" s="177"/>
      <c r="AU72" s="177"/>
      <c r="AV72" s="177"/>
      <c r="AW72" s="177"/>
      <c r="AX72" s="177"/>
      <c r="AY72" s="177"/>
      <c r="AZ72" s="177"/>
      <c r="BA72" s="177"/>
      <c r="BB72" s="177"/>
      <c r="BC72" s="177"/>
      <c r="BD72" s="177"/>
      <c r="BE72" s="177"/>
      <c r="BF72" s="177"/>
      <c r="BG72" s="177"/>
      <c r="BH72" s="177"/>
      <c r="BI72" s="177"/>
      <c r="BJ72" s="177"/>
      <c r="BK72" s="177"/>
      <c r="BL72" s="177"/>
      <c r="BO72" s="277"/>
      <c r="BP72" s="277"/>
      <c r="BQ72" s="277"/>
    </row>
    <row r="73" spans="1:69" ht="18.75">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J73" s="177"/>
      <c r="AK73" s="177"/>
      <c r="AL73" s="177"/>
      <c r="AM73" s="177"/>
      <c r="AN73" s="177"/>
      <c r="AO73" s="177"/>
      <c r="AP73" s="177"/>
      <c r="AQ73" s="177"/>
      <c r="AR73" s="177"/>
      <c r="AU73" s="177"/>
      <c r="AV73" s="177"/>
      <c r="AW73" s="177"/>
      <c r="AX73" s="177"/>
      <c r="AY73" s="177"/>
      <c r="AZ73" s="177"/>
      <c r="BA73" s="177"/>
      <c r="BB73" s="177"/>
      <c r="BC73" s="177"/>
      <c r="BD73" s="177"/>
      <c r="BE73" s="177"/>
      <c r="BF73" s="177"/>
      <c r="BG73" s="177"/>
      <c r="BH73" s="177"/>
      <c r="BI73" s="177"/>
      <c r="BJ73" s="177"/>
      <c r="BK73" s="177"/>
      <c r="BL73" s="177"/>
      <c r="BO73" s="277"/>
      <c r="BP73" s="277"/>
      <c r="BQ73" s="277"/>
    </row>
    <row r="74" spans="1:69" ht="18.75">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J74" s="177"/>
      <c r="AK74" s="177"/>
      <c r="AL74" s="177"/>
      <c r="AM74" s="177"/>
      <c r="AN74" s="177"/>
      <c r="AO74" s="177"/>
      <c r="AP74" s="177"/>
      <c r="AQ74" s="177"/>
      <c r="AR74" s="177"/>
      <c r="AU74" s="177"/>
      <c r="AV74" s="177"/>
      <c r="AW74" s="177"/>
      <c r="AX74" s="177"/>
      <c r="AY74" s="177"/>
      <c r="AZ74" s="177"/>
      <c r="BA74" s="177"/>
      <c r="BB74" s="177"/>
      <c r="BC74" s="177"/>
      <c r="BD74" s="177"/>
      <c r="BE74" s="177"/>
      <c r="BF74" s="177"/>
      <c r="BG74" s="177"/>
      <c r="BH74" s="177"/>
      <c r="BI74" s="177"/>
      <c r="BJ74" s="177"/>
      <c r="BK74" s="177"/>
      <c r="BL74" s="177"/>
      <c r="BO74" s="277"/>
      <c r="BP74" s="277"/>
      <c r="BQ74" s="277"/>
    </row>
    <row r="75" spans="1:69" ht="18.75">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J75" s="177"/>
      <c r="AK75" s="177"/>
      <c r="AL75" s="177"/>
      <c r="AM75" s="177"/>
      <c r="AN75" s="177"/>
      <c r="AO75" s="177"/>
      <c r="AP75" s="177"/>
      <c r="AQ75" s="177"/>
      <c r="AR75" s="177"/>
      <c r="AU75" s="177"/>
      <c r="AV75" s="177"/>
      <c r="AW75" s="177"/>
      <c r="AX75" s="177"/>
      <c r="AY75" s="177"/>
      <c r="AZ75" s="177"/>
      <c r="BA75" s="177"/>
      <c r="BB75" s="177"/>
      <c r="BC75" s="177"/>
      <c r="BD75" s="177"/>
      <c r="BE75" s="177"/>
      <c r="BF75" s="177"/>
      <c r="BG75" s="177"/>
      <c r="BH75" s="177"/>
      <c r="BI75" s="177"/>
      <c r="BJ75" s="177"/>
      <c r="BK75" s="177"/>
      <c r="BL75" s="177"/>
      <c r="BO75" s="277"/>
      <c r="BP75" s="277"/>
      <c r="BQ75" s="277"/>
    </row>
    <row r="76" spans="1:69" ht="18.75">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J76" s="177"/>
      <c r="AK76" s="177"/>
      <c r="AL76" s="177"/>
      <c r="AM76" s="177"/>
      <c r="AN76" s="177"/>
      <c r="AO76" s="177"/>
      <c r="AP76" s="177"/>
      <c r="AQ76" s="177"/>
      <c r="AR76" s="177"/>
      <c r="AU76" s="177"/>
      <c r="AV76" s="177"/>
      <c r="AW76" s="177"/>
      <c r="AX76" s="177"/>
      <c r="AY76" s="177"/>
      <c r="AZ76" s="177"/>
      <c r="BA76" s="177"/>
      <c r="BB76" s="177"/>
      <c r="BC76" s="177"/>
      <c r="BD76" s="177"/>
      <c r="BE76" s="177"/>
      <c r="BF76" s="177"/>
      <c r="BG76" s="177"/>
      <c r="BH76" s="177"/>
      <c r="BI76" s="177"/>
      <c r="BJ76" s="177"/>
      <c r="BK76" s="177"/>
      <c r="BL76" s="177"/>
      <c r="BO76" s="277"/>
      <c r="BP76" s="277"/>
      <c r="BQ76" s="277"/>
    </row>
    <row r="77" spans="1:69" ht="18.75">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J77" s="177"/>
      <c r="AK77" s="177"/>
      <c r="AL77" s="177"/>
      <c r="AM77" s="177"/>
      <c r="AN77" s="177"/>
      <c r="AO77" s="177"/>
      <c r="AP77" s="177"/>
      <c r="AQ77" s="177"/>
      <c r="AR77" s="177"/>
      <c r="AU77" s="177"/>
      <c r="AV77" s="177"/>
      <c r="AW77" s="177"/>
      <c r="AX77" s="177"/>
      <c r="AY77" s="177"/>
      <c r="AZ77" s="177"/>
      <c r="BA77" s="177"/>
      <c r="BB77" s="177"/>
      <c r="BC77" s="177"/>
      <c r="BD77" s="177"/>
      <c r="BE77" s="177"/>
      <c r="BF77" s="177"/>
      <c r="BG77" s="177"/>
      <c r="BH77" s="177"/>
      <c r="BI77" s="177"/>
      <c r="BJ77" s="177"/>
      <c r="BK77" s="177"/>
      <c r="BL77" s="177"/>
      <c r="BO77" s="277"/>
      <c r="BP77" s="277"/>
      <c r="BQ77" s="277"/>
    </row>
    <row r="78" spans="1:69" ht="18.75">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J78" s="177"/>
      <c r="AK78" s="177"/>
      <c r="AL78" s="177"/>
      <c r="AM78" s="177"/>
      <c r="AN78" s="177"/>
      <c r="AO78" s="177"/>
      <c r="AP78" s="177"/>
      <c r="AQ78" s="177"/>
      <c r="AR78" s="177"/>
      <c r="AU78" s="177"/>
      <c r="AV78" s="177"/>
      <c r="AW78" s="177"/>
      <c r="AX78" s="177"/>
      <c r="AY78" s="177"/>
      <c r="AZ78" s="177"/>
      <c r="BA78" s="177"/>
      <c r="BB78" s="177"/>
      <c r="BC78" s="177"/>
      <c r="BD78" s="177"/>
      <c r="BE78" s="177"/>
      <c r="BF78" s="177"/>
      <c r="BG78" s="177"/>
      <c r="BH78" s="177"/>
      <c r="BI78" s="177"/>
      <c r="BJ78" s="177"/>
      <c r="BK78" s="177"/>
      <c r="BL78" s="177"/>
      <c r="BO78" s="277"/>
      <c r="BP78" s="277"/>
      <c r="BQ78" s="277"/>
    </row>
    <row r="79" spans="1:69" ht="18.75">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J79" s="177"/>
      <c r="AK79" s="177"/>
      <c r="AL79" s="177"/>
      <c r="AM79" s="177"/>
      <c r="AN79" s="177"/>
      <c r="AO79" s="177"/>
      <c r="AP79" s="177"/>
      <c r="AQ79" s="177"/>
      <c r="AR79" s="177"/>
      <c r="AU79" s="177"/>
      <c r="AV79" s="177"/>
      <c r="AW79" s="177"/>
      <c r="AX79" s="177"/>
      <c r="AY79" s="177"/>
      <c r="AZ79" s="177"/>
      <c r="BA79" s="177"/>
      <c r="BB79" s="177"/>
      <c r="BC79" s="177"/>
      <c r="BD79" s="177"/>
      <c r="BE79" s="177"/>
      <c r="BF79" s="177"/>
      <c r="BG79" s="177"/>
      <c r="BH79" s="177"/>
      <c r="BI79" s="177"/>
      <c r="BJ79" s="177"/>
      <c r="BK79" s="177"/>
      <c r="BL79" s="177"/>
      <c r="BO79" s="277"/>
      <c r="BP79" s="277"/>
      <c r="BQ79" s="277"/>
    </row>
    <row r="80" spans="1:69" ht="18.75">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J80" s="177"/>
      <c r="AK80" s="177"/>
      <c r="AL80" s="177"/>
      <c r="AM80" s="177"/>
      <c r="AN80" s="177"/>
      <c r="AO80" s="177"/>
      <c r="AP80" s="177"/>
      <c r="AQ80" s="177"/>
      <c r="AR80" s="177"/>
      <c r="AU80" s="177"/>
      <c r="AV80" s="177"/>
      <c r="AW80" s="177"/>
      <c r="AX80" s="177"/>
      <c r="AY80" s="177"/>
      <c r="AZ80" s="177"/>
      <c r="BA80" s="177"/>
      <c r="BB80" s="177"/>
      <c r="BC80" s="177"/>
      <c r="BD80" s="177"/>
      <c r="BE80" s="177"/>
      <c r="BF80" s="177"/>
      <c r="BG80" s="177"/>
      <c r="BH80" s="177"/>
      <c r="BI80" s="177"/>
      <c r="BJ80" s="177"/>
      <c r="BK80" s="177"/>
      <c r="BL80" s="177"/>
      <c r="BO80" s="277"/>
      <c r="BP80" s="277"/>
      <c r="BQ80" s="277"/>
    </row>
    <row r="81" spans="1:69" ht="18.75">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J81" s="177"/>
      <c r="AK81" s="177"/>
      <c r="AL81" s="177"/>
      <c r="AM81" s="177"/>
      <c r="AN81" s="177"/>
      <c r="AO81" s="177"/>
      <c r="AP81" s="177"/>
      <c r="AQ81" s="177"/>
      <c r="AR81" s="177"/>
      <c r="AU81" s="177"/>
      <c r="AV81" s="177"/>
      <c r="AW81" s="177"/>
      <c r="AX81" s="177"/>
      <c r="AY81" s="177"/>
      <c r="AZ81" s="177"/>
      <c r="BA81" s="177"/>
      <c r="BB81" s="177"/>
      <c r="BC81" s="177"/>
      <c r="BD81" s="177"/>
      <c r="BE81" s="177"/>
      <c r="BF81" s="177"/>
      <c r="BG81" s="177"/>
      <c r="BH81" s="177"/>
      <c r="BI81" s="177"/>
      <c r="BJ81" s="177"/>
      <c r="BK81" s="177"/>
      <c r="BL81" s="177"/>
      <c r="BO81" s="277"/>
      <c r="BP81" s="277"/>
      <c r="BQ81" s="277"/>
    </row>
    <row r="82" spans="1:69" ht="18.75">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J82" s="177"/>
      <c r="AK82" s="177"/>
      <c r="AL82" s="177"/>
      <c r="AM82" s="177"/>
      <c r="AN82" s="177"/>
      <c r="AO82" s="177"/>
      <c r="AP82" s="177"/>
      <c r="AQ82" s="177"/>
      <c r="AR82" s="177"/>
      <c r="AU82" s="177"/>
      <c r="AV82" s="177"/>
      <c r="AW82" s="177"/>
      <c r="AX82" s="177"/>
      <c r="AY82" s="177"/>
      <c r="AZ82" s="177"/>
      <c r="BA82" s="177"/>
      <c r="BB82" s="177"/>
      <c r="BC82" s="177"/>
      <c r="BD82" s="177"/>
      <c r="BE82" s="177"/>
      <c r="BF82" s="177"/>
      <c r="BG82" s="177"/>
      <c r="BH82" s="177"/>
      <c r="BI82" s="177"/>
      <c r="BJ82" s="177"/>
      <c r="BK82" s="177"/>
      <c r="BL82" s="177"/>
      <c r="BO82" s="277"/>
      <c r="BP82" s="277"/>
      <c r="BQ82" s="277"/>
    </row>
    <row r="83" spans="1:69" ht="18.75">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J83" s="177"/>
      <c r="AK83" s="177"/>
      <c r="AL83" s="177"/>
      <c r="AM83" s="177"/>
      <c r="AN83" s="177"/>
      <c r="AO83" s="177"/>
      <c r="AP83" s="177"/>
      <c r="AQ83" s="177"/>
      <c r="AR83" s="177"/>
      <c r="AU83" s="177"/>
      <c r="AV83" s="177"/>
      <c r="AW83" s="177"/>
      <c r="AX83" s="177"/>
      <c r="AY83" s="177"/>
      <c r="AZ83" s="177"/>
      <c r="BA83" s="177"/>
      <c r="BB83" s="177"/>
      <c r="BC83" s="177"/>
      <c r="BD83" s="177"/>
      <c r="BE83" s="177"/>
      <c r="BF83" s="177"/>
      <c r="BG83" s="177"/>
      <c r="BH83" s="177"/>
      <c r="BI83" s="177"/>
      <c r="BJ83" s="177"/>
      <c r="BK83" s="177"/>
      <c r="BL83" s="177"/>
      <c r="BO83" s="277"/>
      <c r="BP83" s="277"/>
      <c r="BQ83" s="277"/>
    </row>
    <row r="84" spans="1:69" ht="18.75">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J84" s="177"/>
      <c r="AK84" s="177"/>
      <c r="AL84" s="177"/>
      <c r="AM84" s="177"/>
      <c r="AN84" s="177"/>
      <c r="AO84" s="177"/>
      <c r="AP84" s="177"/>
      <c r="AQ84" s="177"/>
      <c r="AR84" s="177"/>
      <c r="AU84" s="177"/>
      <c r="AV84" s="177"/>
      <c r="AW84" s="177"/>
      <c r="AX84" s="177"/>
      <c r="AY84" s="177"/>
      <c r="AZ84" s="177"/>
      <c r="BA84" s="177"/>
      <c r="BB84" s="177"/>
      <c r="BC84" s="177"/>
      <c r="BD84" s="177"/>
      <c r="BE84" s="177"/>
      <c r="BF84" s="177"/>
      <c r="BG84" s="177"/>
      <c r="BH84" s="177"/>
      <c r="BI84" s="177"/>
      <c r="BJ84" s="177"/>
      <c r="BK84" s="177"/>
      <c r="BL84" s="177"/>
      <c r="BO84" s="277"/>
      <c r="BP84" s="277"/>
      <c r="BQ84" s="277"/>
    </row>
    <row r="85" spans="1:69" ht="18.75">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J85" s="177"/>
      <c r="AK85" s="177"/>
      <c r="AL85" s="177"/>
      <c r="AM85" s="177"/>
      <c r="AN85" s="177"/>
      <c r="AO85" s="177"/>
      <c r="AP85" s="177"/>
      <c r="AQ85" s="177"/>
      <c r="AR85" s="177"/>
      <c r="AU85" s="177"/>
      <c r="AV85" s="177"/>
      <c r="AW85" s="177"/>
      <c r="AX85" s="177"/>
      <c r="AY85" s="177"/>
      <c r="AZ85" s="177"/>
      <c r="BA85" s="177"/>
      <c r="BB85" s="177"/>
      <c r="BC85" s="177"/>
      <c r="BD85" s="177"/>
      <c r="BE85" s="177"/>
      <c r="BF85" s="177"/>
      <c r="BG85" s="177"/>
      <c r="BH85" s="177"/>
      <c r="BI85" s="177"/>
      <c r="BJ85" s="177"/>
      <c r="BK85" s="177"/>
      <c r="BL85" s="177"/>
      <c r="BO85" s="277"/>
      <c r="BP85" s="277"/>
      <c r="BQ85" s="277"/>
    </row>
    <row r="86" spans="1:69" ht="18.75">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J86" s="177"/>
      <c r="AK86" s="177"/>
      <c r="AL86" s="177"/>
      <c r="AM86" s="177"/>
      <c r="AN86" s="177"/>
      <c r="AO86" s="177"/>
      <c r="AP86" s="177"/>
      <c r="AQ86" s="177"/>
      <c r="AR86" s="177"/>
      <c r="AU86" s="177"/>
      <c r="AV86" s="177"/>
      <c r="AW86" s="177"/>
      <c r="AX86" s="177"/>
      <c r="AY86" s="177"/>
      <c r="AZ86" s="177"/>
      <c r="BA86" s="177"/>
      <c r="BB86" s="177"/>
      <c r="BC86" s="177"/>
      <c r="BD86" s="177"/>
      <c r="BE86" s="177"/>
      <c r="BF86" s="177"/>
      <c r="BG86" s="177"/>
      <c r="BH86" s="177"/>
      <c r="BI86" s="177"/>
      <c r="BJ86" s="177"/>
      <c r="BK86" s="177"/>
      <c r="BL86" s="177"/>
      <c r="BO86" s="277"/>
      <c r="BP86" s="277"/>
      <c r="BQ86" s="277"/>
    </row>
    <row r="87" spans="1:69" ht="18.75">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J87" s="177"/>
      <c r="AK87" s="177"/>
      <c r="AL87" s="177"/>
      <c r="AM87" s="177"/>
      <c r="AN87" s="177"/>
      <c r="AO87" s="177"/>
      <c r="AP87" s="177"/>
      <c r="AQ87" s="177"/>
      <c r="AR87" s="177"/>
      <c r="AU87" s="177"/>
      <c r="AV87" s="177"/>
      <c r="AW87" s="177"/>
      <c r="AX87" s="177"/>
      <c r="AY87" s="177"/>
      <c r="AZ87" s="177"/>
      <c r="BA87" s="177"/>
      <c r="BB87" s="177"/>
      <c r="BC87" s="177"/>
      <c r="BD87" s="177"/>
      <c r="BE87" s="177"/>
      <c r="BF87" s="177"/>
      <c r="BG87" s="177"/>
      <c r="BH87" s="177"/>
      <c r="BI87" s="177"/>
      <c r="BJ87" s="177"/>
      <c r="BK87" s="177"/>
      <c r="BL87" s="177"/>
      <c r="BO87" s="277"/>
      <c r="BP87" s="277"/>
      <c r="BQ87" s="277"/>
    </row>
    <row r="88" spans="1:69" ht="18.75">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J88" s="177"/>
      <c r="AK88" s="177"/>
      <c r="AL88" s="177"/>
      <c r="AM88" s="177"/>
      <c r="AN88" s="177"/>
      <c r="AO88" s="177"/>
      <c r="AP88" s="177"/>
      <c r="AQ88" s="177"/>
      <c r="AR88" s="177"/>
      <c r="AU88" s="177"/>
      <c r="AV88" s="177"/>
      <c r="AW88" s="177"/>
      <c r="AX88" s="177"/>
      <c r="AY88" s="177"/>
      <c r="AZ88" s="177"/>
      <c r="BA88" s="177"/>
      <c r="BB88" s="177"/>
      <c r="BC88" s="177"/>
      <c r="BD88" s="177"/>
      <c r="BE88" s="177"/>
      <c r="BF88" s="177"/>
      <c r="BG88" s="177"/>
      <c r="BH88" s="177"/>
      <c r="BI88" s="177"/>
      <c r="BJ88" s="177"/>
      <c r="BK88" s="177"/>
      <c r="BL88" s="177"/>
      <c r="BO88" s="277"/>
      <c r="BP88" s="277"/>
      <c r="BQ88" s="277"/>
    </row>
    <row r="89" spans="1:69" ht="18.75">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J89" s="177"/>
      <c r="AK89" s="177"/>
      <c r="AL89" s="177"/>
      <c r="AM89" s="177"/>
      <c r="AN89" s="177"/>
      <c r="AO89" s="177"/>
      <c r="AP89" s="177"/>
      <c r="AQ89" s="177"/>
      <c r="AR89" s="177"/>
      <c r="AU89" s="177"/>
      <c r="AV89" s="177"/>
      <c r="AW89" s="177"/>
      <c r="AX89" s="177"/>
      <c r="AY89" s="177"/>
      <c r="AZ89" s="177"/>
      <c r="BA89" s="177"/>
      <c r="BB89" s="177"/>
      <c r="BC89" s="177"/>
      <c r="BD89" s="177"/>
      <c r="BE89" s="177"/>
      <c r="BF89" s="177"/>
      <c r="BG89" s="177"/>
      <c r="BH89" s="177"/>
      <c r="BI89" s="177"/>
      <c r="BJ89" s="177"/>
      <c r="BK89" s="177"/>
      <c r="BL89" s="177"/>
      <c r="BO89" s="277"/>
      <c r="BP89" s="277"/>
      <c r="BQ89" s="277"/>
    </row>
    <row r="90" spans="1:69" ht="18.75">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J90" s="177"/>
      <c r="AK90" s="177"/>
      <c r="AL90" s="177"/>
      <c r="AM90" s="177"/>
      <c r="AN90" s="177"/>
      <c r="AO90" s="177"/>
      <c r="AP90" s="177"/>
      <c r="AQ90" s="177"/>
      <c r="AR90" s="177"/>
      <c r="AU90" s="177"/>
      <c r="AV90" s="177"/>
      <c r="AW90" s="177"/>
      <c r="AX90" s="177"/>
      <c r="AY90" s="177"/>
      <c r="AZ90" s="177"/>
      <c r="BA90" s="177"/>
      <c r="BB90" s="177"/>
      <c r="BC90" s="177"/>
      <c r="BD90" s="177"/>
      <c r="BE90" s="177"/>
      <c r="BF90" s="177"/>
      <c r="BG90" s="177"/>
      <c r="BH90" s="177"/>
      <c r="BI90" s="177"/>
      <c r="BJ90" s="177"/>
      <c r="BK90" s="177"/>
      <c r="BL90" s="177"/>
      <c r="BO90" s="277"/>
      <c r="BP90" s="277"/>
      <c r="BQ90" s="277"/>
    </row>
    <row r="91" spans="1:69" ht="18.75">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J91" s="177"/>
      <c r="AK91" s="177"/>
      <c r="AL91" s="177"/>
      <c r="AM91" s="177"/>
      <c r="AN91" s="177"/>
      <c r="AO91" s="177"/>
      <c r="AP91" s="177"/>
      <c r="AQ91" s="177"/>
      <c r="AR91" s="177"/>
      <c r="AU91" s="177"/>
      <c r="AV91" s="177"/>
      <c r="AW91" s="177"/>
      <c r="AX91" s="177"/>
      <c r="AY91" s="177"/>
      <c r="AZ91" s="177"/>
      <c r="BA91" s="177"/>
      <c r="BB91" s="177"/>
      <c r="BC91" s="177"/>
      <c r="BD91" s="177"/>
      <c r="BE91" s="177"/>
      <c r="BF91" s="177"/>
      <c r="BG91" s="177"/>
      <c r="BH91" s="177"/>
      <c r="BI91" s="177"/>
      <c r="BJ91" s="177"/>
      <c r="BK91" s="177"/>
      <c r="BL91" s="177"/>
      <c r="BO91" s="277"/>
      <c r="BP91" s="277"/>
      <c r="BQ91" s="277"/>
    </row>
    <row r="92" spans="1:69" ht="18.75">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J92" s="177"/>
      <c r="AK92" s="177"/>
      <c r="AL92" s="177"/>
      <c r="AM92" s="177"/>
      <c r="AN92" s="177"/>
      <c r="AO92" s="177"/>
      <c r="AP92" s="177"/>
      <c r="AQ92" s="177"/>
      <c r="AR92" s="177"/>
      <c r="AU92" s="177"/>
      <c r="AV92" s="177"/>
      <c r="AW92" s="177"/>
      <c r="AX92" s="177"/>
      <c r="AY92" s="177"/>
      <c r="AZ92" s="177"/>
      <c r="BA92" s="177"/>
      <c r="BB92" s="177"/>
      <c r="BC92" s="177"/>
      <c r="BD92" s="177"/>
      <c r="BE92" s="177"/>
      <c r="BF92" s="177"/>
      <c r="BG92" s="177"/>
      <c r="BH92" s="177"/>
      <c r="BI92" s="177"/>
      <c r="BJ92" s="177"/>
      <c r="BK92" s="177"/>
      <c r="BL92" s="177"/>
      <c r="BO92" s="277"/>
      <c r="BP92" s="277"/>
      <c r="BQ92" s="277"/>
    </row>
    <row r="93" spans="1:69" ht="18.75">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J93" s="177"/>
      <c r="AK93" s="177"/>
      <c r="AL93" s="177"/>
      <c r="AM93" s="177"/>
      <c r="AN93" s="177"/>
      <c r="AO93" s="177"/>
      <c r="AP93" s="177"/>
      <c r="AQ93" s="177"/>
      <c r="AR93" s="177"/>
      <c r="AU93" s="177"/>
      <c r="AV93" s="177"/>
      <c r="AW93" s="177"/>
      <c r="AX93" s="177"/>
      <c r="AY93" s="177"/>
      <c r="AZ93" s="177"/>
      <c r="BA93" s="177"/>
      <c r="BB93" s="177"/>
      <c r="BC93" s="177"/>
      <c r="BD93" s="177"/>
      <c r="BE93" s="177"/>
      <c r="BF93" s="177"/>
      <c r="BG93" s="177"/>
      <c r="BH93" s="177"/>
      <c r="BI93" s="177"/>
      <c r="BJ93" s="177"/>
      <c r="BK93" s="177"/>
      <c r="BL93" s="177"/>
      <c r="BO93" s="277"/>
      <c r="BP93" s="277"/>
      <c r="BQ93" s="277"/>
    </row>
    <row r="94" spans="1:69" ht="18.75">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J94" s="177"/>
      <c r="AK94" s="177"/>
      <c r="AL94" s="177"/>
      <c r="AM94" s="177"/>
      <c r="AN94" s="177"/>
      <c r="AO94" s="177"/>
      <c r="AP94" s="177"/>
      <c r="AQ94" s="177"/>
      <c r="AR94" s="177"/>
      <c r="AU94" s="177"/>
      <c r="AV94" s="177"/>
      <c r="AW94" s="177"/>
      <c r="AX94" s="177"/>
      <c r="AY94" s="177"/>
      <c r="AZ94" s="177"/>
      <c r="BA94" s="177"/>
      <c r="BB94" s="177"/>
      <c r="BC94" s="177"/>
      <c r="BD94" s="177"/>
      <c r="BE94" s="177"/>
      <c r="BF94" s="177"/>
      <c r="BG94" s="177"/>
      <c r="BH94" s="177"/>
      <c r="BI94" s="177"/>
      <c r="BJ94" s="177"/>
      <c r="BK94" s="177"/>
      <c r="BL94" s="177"/>
      <c r="BO94" s="277"/>
      <c r="BP94" s="277"/>
      <c r="BQ94" s="277"/>
    </row>
    <row r="95" spans="1:69" ht="18.75">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J95" s="177"/>
      <c r="AK95" s="177"/>
      <c r="AL95" s="177"/>
      <c r="AM95" s="177"/>
      <c r="AN95" s="177"/>
      <c r="AO95" s="177"/>
      <c r="AP95" s="177"/>
      <c r="AQ95" s="177"/>
      <c r="AR95" s="177"/>
      <c r="AU95" s="177"/>
      <c r="AV95" s="177"/>
      <c r="AW95" s="177"/>
      <c r="AX95" s="177"/>
      <c r="AY95" s="177"/>
      <c r="AZ95" s="177"/>
      <c r="BA95" s="177"/>
      <c r="BB95" s="177"/>
      <c r="BC95" s="177"/>
      <c r="BD95" s="177"/>
      <c r="BE95" s="177"/>
      <c r="BF95" s="177"/>
      <c r="BG95" s="177"/>
      <c r="BH95" s="177"/>
      <c r="BI95" s="177"/>
      <c r="BJ95" s="177"/>
      <c r="BK95" s="177"/>
      <c r="BL95" s="177"/>
      <c r="BO95" s="277"/>
      <c r="BP95" s="277"/>
      <c r="BQ95" s="277"/>
    </row>
    <row r="96" spans="1:69" ht="18.75">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J96" s="177"/>
      <c r="AK96" s="177"/>
      <c r="AL96" s="177"/>
      <c r="AM96" s="177"/>
      <c r="AN96" s="177"/>
      <c r="AO96" s="177"/>
      <c r="AP96" s="177"/>
      <c r="AQ96" s="177"/>
      <c r="AR96" s="177"/>
      <c r="AU96" s="177"/>
      <c r="AV96" s="177"/>
      <c r="AW96" s="177"/>
      <c r="AX96" s="177"/>
      <c r="AY96" s="177"/>
      <c r="AZ96" s="177"/>
      <c r="BA96" s="177"/>
      <c r="BB96" s="177"/>
      <c r="BC96" s="177"/>
      <c r="BD96" s="177"/>
      <c r="BE96" s="177"/>
      <c r="BF96" s="177"/>
      <c r="BG96" s="177"/>
      <c r="BH96" s="177"/>
      <c r="BI96" s="177"/>
      <c r="BJ96" s="177"/>
      <c r="BK96" s="177"/>
      <c r="BL96" s="177"/>
      <c r="BO96" s="277"/>
      <c r="BP96" s="277"/>
      <c r="BQ96" s="277"/>
    </row>
    <row r="97" spans="1:69" ht="18.75">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J97" s="177"/>
      <c r="AK97" s="177"/>
      <c r="AL97" s="177"/>
      <c r="AM97" s="177"/>
      <c r="AN97" s="177"/>
      <c r="AO97" s="177"/>
      <c r="AP97" s="177"/>
      <c r="AQ97" s="177"/>
      <c r="AR97" s="177"/>
      <c r="AU97" s="177"/>
      <c r="AV97" s="177"/>
      <c r="AW97" s="177"/>
      <c r="AX97" s="177"/>
      <c r="AY97" s="177"/>
      <c r="AZ97" s="177"/>
      <c r="BA97" s="177"/>
      <c r="BB97" s="177"/>
      <c r="BC97" s="177"/>
      <c r="BD97" s="177"/>
      <c r="BE97" s="177"/>
      <c r="BF97" s="177"/>
      <c r="BG97" s="177"/>
      <c r="BH97" s="177"/>
      <c r="BI97" s="177"/>
      <c r="BJ97" s="177"/>
      <c r="BK97" s="177"/>
      <c r="BL97" s="177"/>
      <c r="BO97" s="277"/>
      <c r="BP97" s="277"/>
      <c r="BQ97" s="277"/>
    </row>
    <row r="98" spans="1:69" ht="18.75">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J98" s="177"/>
      <c r="AK98" s="177"/>
      <c r="AL98" s="177"/>
      <c r="AM98" s="177"/>
      <c r="AN98" s="177"/>
      <c r="AO98" s="177"/>
      <c r="AP98" s="177"/>
      <c r="AQ98" s="177"/>
      <c r="AR98" s="177"/>
      <c r="AU98" s="177"/>
      <c r="AV98" s="177"/>
      <c r="AW98" s="177"/>
      <c r="AX98" s="177"/>
      <c r="AY98" s="177"/>
      <c r="AZ98" s="177"/>
      <c r="BA98" s="177"/>
      <c r="BB98" s="177"/>
      <c r="BC98" s="177"/>
      <c r="BD98" s="177"/>
      <c r="BE98" s="177"/>
      <c r="BF98" s="177"/>
      <c r="BG98" s="177"/>
      <c r="BH98" s="177"/>
      <c r="BI98" s="177"/>
      <c r="BJ98" s="177"/>
      <c r="BK98" s="177"/>
      <c r="BL98" s="177"/>
      <c r="BO98" s="277"/>
      <c r="BP98" s="277"/>
      <c r="BQ98" s="277"/>
    </row>
    <row r="99" spans="1:69" ht="18.75">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J99" s="177"/>
      <c r="AK99" s="177"/>
      <c r="AL99" s="177"/>
      <c r="AM99" s="177"/>
      <c r="AN99" s="177"/>
      <c r="AO99" s="177"/>
      <c r="AP99" s="177"/>
      <c r="AQ99" s="177"/>
      <c r="AR99" s="177"/>
      <c r="AU99" s="177"/>
      <c r="AV99" s="177"/>
      <c r="AW99" s="177"/>
      <c r="AX99" s="177"/>
      <c r="AY99" s="177"/>
      <c r="AZ99" s="177"/>
      <c r="BA99" s="177"/>
      <c r="BB99" s="177"/>
      <c r="BC99" s="177"/>
      <c r="BD99" s="177"/>
      <c r="BE99" s="177"/>
      <c r="BF99" s="177"/>
      <c r="BG99" s="177"/>
      <c r="BH99" s="177"/>
      <c r="BI99" s="177"/>
      <c r="BJ99" s="177"/>
      <c r="BK99" s="177"/>
      <c r="BL99" s="177"/>
      <c r="BO99" s="277"/>
      <c r="BP99" s="277"/>
      <c r="BQ99" s="277"/>
    </row>
    <row r="100" spans="1:69" ht="18.75">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J100" s="177"/>
      <c r="AK100" s="177"/>
      <c r="AL100" s="177"/>
      <c r="AM100" s="177"/>
      <c r="AN100" s="177"/>
      <c r="AO100" s="177"/>
      <c r="AP100" s="177"/>
      <c r="AQ100" s="177"/>
      <c r="AR100" s="177"/>
      <c r="AU100" s="177"/>
      <c r="AV100" s="177"/>
      <c r="AW100" s="177"/>
      <c r="AX100" s="177"/>
      <c r="AY100" s="177"/>
      <c r="AZ100" s="177"/>
      <c r="BA100" s="177"/>
      <c r="BB100" s="177"/>
      <c r="BC100" s="177"/>
      <c r="BD100" s="177"/>
      <c r="BE100" s="177"/>
      <c r="BF100" s="177"/>
      <c r="BG100" s="177"/>
      <c r="BH100" s="177"/>
      <c r="BI100" s="177"/>
      <c r="BJ100" s="177"/>
      <c r="BK100" s="177"/>
      <c r="BL100" s="177"/>
      <c r="BO100" s="277"/>
      <c r="BP100" s="277"/>
      <c r="BQ100" s="277"/>
    </row>
    <row r="101" spans="1:69" ht="18.75">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J101" s="177"/>
      <c r="AK101" s="177"/>
      <c r="AL101" s="177"/>
      <c r="AM101" s="177"/>
      <c r="AN101" s="177"/>
      <c r="AO101" s="177"/>
      <c r="AP101" s="177"/>
      <c r="AQ101" s="177"/>
      <c r="AR101" s="177"/>
      <c r="AU101" s="177"/>
      <c r="AV101" s="177"/>
      <c r="AW101" s="177"/>
      <c r="AX101" s="177"/>
      <c r="AY101" s="177"/>
      <c r="AZ101" s="177"/>
      <c r="BA101" s="177"/>
      <c r="BB101" s="177"/>
      <c r="BC101" s="177"/>
      <c r="BD101" s="177"/>
      <c r="BE101" s="177"/>
      <c r="BF101" s="177"/>
      <c r="BG101" s="177"/>
      <c r="BH101" s="177"/>
      <c r="BI101" s="177"/>
      <c r="BJ101" s="177"/>
      <c r="BK101" s="177"/>
      <c r="BL101" s="177"/>
      <c r="BO101" s="277"/>
      <c r="BP101" s="277"/>
      <c r="BQ101" s="277"/>
    </row>
    <row r="102" spans="1:69" ht="18.75">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J102" s="177"/>
      <c r="AK102" s="177"/>
      <c r="AL102" s="177"/>
      <c r="AM102" s="177"/>
      <c r="AN102" s="177"/>
      <c r="AO102" s="177"/>
      <c r="AP102" s="177"/>
      <c r="AQ102" s="177"/>
      <c r="AR102" s="177"/>
      <c r="AU102" s="177"/>
      <c r="AV102" s="177"/>
      <c r="AW102" s="177"/>
      <c r="AX102" s="177"/>
      <c r="AY102" s="177"/>
      <c r="AZ102" s="177"/>
      <c r="BA102" s="177"/>
      <c r="BB102" s="177"/>
      <c r="BC102" s="177"/>
      <c r="BD102" s="177"/>
      <c r="BE102" s="177"/>
      <c r="BF102" s="177"/>
      <c r="BG102" s="177"/>
      <c r="BH102" s="177"/>
      <c r="BI102" s="177"/>
      <c r="BJ102" s="177"/>
      <c r="BK102" s="177"/>
      <c r="BL102" s="177"/>
      <c r="BO102" s="277"/>
      <c r="BP102" s="277"/>
      <c r="BQ102" s="277"/>
    </row>
    <row r="103" spans="1:69" ht="18.75">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J103" s="177"/>
      <c r="AK103" s="177"/>
      <c r="AL103" s="177"/>
      <c r="AM103" s="177"/>
      <c r="AN103" s="177"/>
      <c r="AO103" s="177"/>
      <c r="AP103" s="177"/>
      <c r="AQ103" s="177"/>
      <c r="AR103" s="177"/>
      <c r="AU103" s="177"/>
      <c r="AV103" s="177"/>
      <c r="AW103" s="177"/>
      <c r="AX103" s="177"/>
      <c r="AY103" s="177"/>
      <c r="AZ103" s="177"/>
      <c r="BA103" s="177"/>
      <c r="BB103" s="177"/>
      <c r="BC103" s="177"/>
      <c r="BD103" s="177"/>
      <c r="BE103" s="177"/>
      <c r="BF103" s="177"/>
      <c r="BG103" s="177"/>
      <c r="BH103" s="177"/>
      <c r="BI103" s="177"/>
      <c r="BJ103" s="177"/>
      <c r="BK103" s="177"/>
      <c r="BL103" s="177"/>
      <c r="BO103" s="277"/>
      <c r="BP103" s="277"/>
      <c r="BQ103" s="277"/>
    </row>
    <row r="104" spans="1:69" ht="18.75">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J104" s="177"/>
      <c r="AK104" s="177"/>
      <c r="AL104" s="177"/>
      <c r="AM104" s="177"/>
      <c r="AN104" s="177"/>
      <c r="AO104" s="177"/>
      <c r="AP104" s="177"/>
      <c r="AQ104" s="177"/>
      <c r="AR104" s="177"/>
      <c r="AU104" s="177"/>
      <c r="AV104" s="177"/>
      <c r="AW104" s="177"/>
      <c r="AX104" s="177"/>
      <c r="AY104" s="177"/>
      <c r="AZ104" s="177"/>
      <c r="BA104" s="177"/>
      <c r="BB104" s="177"/>
      <c r="BC104" s="177"/>
      <c r="BD104" s="177"/>
      <c r="BE104" s="177"/>
      <c r="BF104" s="177"/>
      <c r="BG104" s="177"/>
      <c r="BH104" s="177"/>
      <c r="BI104" s="177"/>
      <c r="BJ104" s="177"/>
      <c r="BK104" s="177"/>
      <c r="BL104" s="177"/>
      <c r="BO104" s="277"/>
      <c r="BP104" s="277"/>
      <c r="BQ104" s="277"/>
    </row>
    <row r="105" spans="1:69" ht="18.75">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J105" s="177"/>
      <c r="AK105" s="177"/>
      <c r="AL105" s="177"/>
      <c r="AM105" s="177"/>
      <c r="AN105" s="177"/>
      <c r="AO105" s="177"/>
      <c r="AP105" s="177"/>
      <c r="AQ105" s="177"/>
      <c r="AR105" s="177"/>
      <c r="AU105" s="177"/>
      <c r="AV105" s="177"/>
      <c r="AW105" s="177"/>
      <c r="AX105" s="177"/>
      <c r="AY105" s="177"/>
      <c r="AZ105" s="177"/>
      <c r="BA105" s="177"/>
      <c r="BB105" s="177"/>
      <c r="BC105" s="177"/>
      <c r="BD105" s="177"/>
      <c r="BE105" s="177"/>
      <c r="BF105" s="177"/>
      <c r="BG105" s="177"/>
      <c r="BH105" s="177"/>
      <c r="BI105" s="177"/>
      <c r="BJ105" s="177"/>
      <c r="BK105" s="177"/>
      <c r="BL105" s="177"/>
      <c r="BO105" s="277"/>
      <c r="BP105" s="277"/>
      <c r="BQ105" s="277"/>
    </row>
    <row r="106" spans="1:69" ht="18.75">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J106" s="177"/>
      <c r="AK106" s="177"/>
      <c r="AL106" s="177"/>
      <c r="AM106" s="177"/>
      <c r="AN106" s="177"/>
      <c r="AO106" s="177"/>
      <c r="AP106" s="177"/>
      <c r="AQ106" s="177"/>
      <c r="AR106" s="177"/>
      <c r="AU106" s="177"/>
      <c r="AV106" s="177"/>
      <c r="AW106" s="177"/>
      <c r="AX106" s="177"/>
      <c r="AY106" s="177"/>
      <c r="AZ106" s="177"/>
      <c r="BA106" s="177"/>
      <c r="BB106" s="177"/>
      <c r="BC106" s="177"/>
      <c r="BD106" s="177"/>
      <c r="BE106" s="177"/>
      <c r="BF106" s="177"/>
      <c r="BG106" s="177"/>
      <c r="BH106" s="177"/>
      <c r="BI106" s="177"/>
      <c r="BJ106" s="177"/>
      <c r="BK106" s="177"/>
      <c r="BL106" s="177"/>
      <c r="BO106" s="277"/>
      <c r="BP106" s="277"/>
      <c r="BQ106" s="277"/>
    </row>
    <row r="107" spans="1:69" ht="18.75">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J107" s="177"/>
      <c r="AK107" s="177"/>
      <c r="AL107" s="177"/>
      <c r="AM107" s="177"/>
      <c r="AN107" s="177"/>
      <c r="AO107" s="177"/>
      <c r="AP107" s="177"/>
      <c r="AQ107" s="177"/>
      <c r="AR107" s="177"/>
      <c r="AU107" s="177"/>
      <c r="AV107" s="177"/>
      <c r="AW107" s="177"/>
      <c r="AX107" s="177"/>
      <c r="AY107" s="177"/>
      <c r="AZ107" s="177"/>
      <c r="BA107" s="177"/>
      <c r="BB107" s="177"/>
      <c r="BC107" s="177"/>
      <c r="BD107" s="177"/>
      <c r="BE107" s="177"/>
      <c r="BF107" s="177"/>
      <c r="BG107" s="177"/>
      <c r="BH107" s="177"/>
      <c r="BI107" s="177"/>
      <c r="BJ107" s="177"/>
      <c r="BK107" s="177"/>
      <c r="BL107" s="177"/>
      <c r="BO107" s="277"/>
      <c r="BP107" s="277"/>
      <c r="BQ107" s="277"/>
    </row>
    <row r="108" spans="1:69" ht="18.75">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J108" s="177"/>
      <c r="AK108" s="177"/>
      <c r="AL108" s="177"/>
      <c r="AM108" s="177"/>
      <c r="AN108" s="177"/>
      <c r="AO108" s="177"/>
      <c r="AP108" s="177"/>
      <c r="AQ108" s="177"/>
      <c r="AR108" s="177"/>
      <c r="AU108" s="177"/>
      <c r="AV108" s="177"/>
      <c r="AW108" s="177"/>
      <c r="AX108" s="177"/>
      <c r="AY108" s="177"/>
      <c r="AZ108" s="177"/>
      <c r="BA108" s="177"/>
      <c r="BB108" s="177"/>
      <c r="BC108" s="177"/>
      <c r="BD108" s="177"/>
      <c r="BE108" s="177"/>
      <c r="BF108" s="177"/>
      <c r="BG108" s="177"/>
      <c r="BH108" s="177"/>
      <c r="BI108" s="177"/>
      <c r="BJ108" s="177"/>
      <c r="BK108" s="177"/>
      <c r="BL108" s="177"/>
      <c r="BO108" s="277"/>
      <c r="BP108" s="277"/>
      <c r="BQ108" s="277"/>
    </row>
    <row r="109" spans="1:69" ht="18.75">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J109" s="177"/>
      <c r="AK109" s="177"/>
      <c r="AL109" s="177"/>
      <c r="AM109" s="177"/>
      <c r="AN109" s="177"/>
      <c r="AO109" s="177"/>
      <c r="AP109" s="177"/>
      <c r="AQ109" s="177"/>
      <c r="AR109" s="177"/>
      <c r="AU109" s="177"/>
      <c r="AV109" s="177"/>
      <c r="AW109" s="177"/>
      <c r="AX109" s="177"/>
      <c r="AY109" s="177"/>
      <c r="AZ109" s="177"/>
      <c r="BA109" s="177"/>
      <c r="BB109" s="177"/>
      <c r="BC109" s="177"/>
      <c r="BD109" s="177"/>
      <c r="BE109" s="177"/>
      <c r="BF109" s="177"/>
      <c r="BG109" s="177"/>
      <c r="BH109" s="177"/>
      <c r="BI109" s="177"/>
      <c r="BJ109" s="177"/>
      <c r="BK109" s="177"/>
      <c r="BL109" s="177"/>
      <c r="BO109" s="277"/>
      <c r="BP109" s="277"/>
      <c r="BQ109" s="277"/>
    </row>
    <row r="110" spans="1:69" ht="18.75">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J110" s="177"/>
      <c r="AK110" s="177"/>
      <c r="AL110" s="177"/>
      <c r="AM110" s="177"/>
      <c r="AN110" s="177"/>
      <c r="AO110" s="177"/>
      <c r="AP110" s="177"/>
      <c r="AQ110" s="177"/>
      <c r="AR110" s="177"/>
      <c r="AU110" s="177"/>
      <c r="AV110" s="177"/>
      <c r="AW110" s="177"/>
      <c r="AX110" s="177"/>
      <c r="AY110" s="177"/>
      <c r="AZ110" s="177"/>
      <c r="BA110" s="177"/>
      <c r="BB110" s="177"/>
      <c r="BC110" s="177"/>
      <c r="BD110" s="177"/>
      <c r="BE110" s="177"/>
      <c r="BF110" s="177"/>
      <c r="BG110" s="177"/>
      <c r="BH110" s="177"/>
      <c r="BI110" s="177"/>
      <c r="BJ110" s="177"/>
      <c r="BK110" s="177"/>
      <c r="BL110" s="177"/>
      <c r="BO110" s="277"/>
      <c r="BP110" s="277"/>
      <c r="BQ110" s="277"/>
    </row>
    <row r="111" spans="1:69" ht="18.75">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J111" s="177"/>
      <c r="AK111" s="177"/>
      <c r="AL111" s="177"/>
      <c r="AM111" s="177"/>
      <c r="AN111" s="177"/>
      <c r="AO111" s="177"/>
      <c r="AP111" s="177"/>
      <c r="AQ111" s="177"/>
      <c r="AR111" s="177"/>
      <c r="AU111" s="177"/>
      <c r="AV111" s="177"/>
      <c r="AW111" s="177"/>
      <c r="AX111" s="177"/>
      <c r="AY111" s="177"/>
      <c r="AZ111" s="177"/>
      <c r="BA111" s="177"/>
      <c r="BB111" s="177"/>
      <c r="BC111" s="177"/>
      <c r="BD111" s="177"/>
      <c r="BE111" s="177"/>
      <c r="BF111" s="177"/>
      <c r="BG111" s="177"/>
      <c r="BH111" s="177"/>
      <c r="BI111" s="177"/>
      <c r="BJ111" s="177"/>
      <c r="BK111" s="177"/>
      <c r="BL111" s="177"/>
      <c r="BO111" s="277"/>
      <c r="BP111" s="277"/>
      <c r="BQ111" s="277"/>
    </row>
    <row r="112" spans="1:69" ht="18.75">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J112" s="177"/>
      <c r="AK112" s="177"/>
      <c r="AL112" s="177"/>
      <c r="AM112" s="177"/>
      <c r="AN112" s="177"/>
      <c r="AO112" s="177"/>
      <c r="AP112" s="177"/>
      <c r="AQ112" s="177"/>
      <c r="AR112" s="177"/>
      <c r="AU112" s="177"/>
      <c r="AV112" s="177"/>
      <c r="AW112" s="177"/>
      <c r="AX112" s="177"/>
      <c r="AY112" s="177"/>
      <c r="AZ112" s="177"/>
      <c r="BA112" s="177"/>
      <c r="BB112" s="177"/>
      <c r="BC112" s="177"/>
      <c r="BD112" s="177"/>
      <c r="BE112" s="177"/>
      <c r="BF112" s="177"/>
      <c r="BG112" s="177"/>
      <c r="BH112" s="177"/>
      <c r="BI112" s="177"/>
      <c r="BJ112" s="177"/>
      <c r="BK112" s="177"/>
      <c r="BL112" s="177"/>
      <c r="BO112" s="277"/>
      <c r="BP112" s="277"/>
      <c r="BQ112" s="277"/>
    </row>
    <row r="113" spans="1:69" ht="18.75">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J113" s="177"/>
      <c r="AK113" s="177"/>
      <c r="AL113" s="177"/>
      <c r="AM113" s="177"/>
      <c r="AN113" s="177"/>
      <c r="AO113" s="177"/>
      <c r="AP113" s="177"/>
      <c r="AQ113" s="177"/>
      <c r="AR113" s="177"/>
      <c r="AU113" s="177"/>
      <c r="AV113" s="177"/>
      <c r="AW113" s="177"/>
      <c r="AX113" s="177"/>
      <c r="AY113" s="177"/>
      <c r="AZ113" s="177"/>
      <c r="BA113" s="177"/>
      <c r="BB113" s="177"/>
      <c r="BC113" s="177"/>
      <c r="BD113" s="177"/>
      <c r="BE113" s="177"/>
      <c r="BF113" s="177"/>
      <c r="BG113" s="177"/>
      <c r="BH113" s="177"/>
      <c r="BI113" s="177"/>
      <c r="BJ113" s="177"/>
      <c r="BK113" s="177"/>
      <c r="BL113" s="177"/>
      <c r="BO113" s="277"/>
      <c r="BP113" s="277"/>
      <c r="BQ113" s="277"/>
    </row>
    <row r="114" spans="1:69" ht="18.75">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J114" s="177"/>
      <c r="AK114" s="177"/>
      <c r="AL114" s="177"/>
      <c r="AM114" s="177"/>
      <c r="AN114" s="177"/>
      <c r="AO114" s="177"/>
      <c r="AP114" s="177"/>
      <c r="AQ114" s="177"/>
      <c r="AR114" s="177"/>
      <c r="AU114" s="177"/>
      <c r="AV114" s="177"/>
      <c r="AW114" s="177"/>
      <c r="AX114" s="177"/>
      <c r="AY114" s="177"/>
      <c r="AZ114" s="177"/>
      <c r="BA114" s="177"/>
      <c r="BB114" s="177"/>
      <c r="BC114" s="177"/>
      <c r="BD114" s="177"/>
      <c r="BE114" s="177"/>
      <c r="BF114" s="177"/>
      <c r="BG114" s="177"/>
      <c r="BH114" s="177"/>
      <c r="BI114" s="177"/>
      <c r="BJ114" s="177"/>
      <c r="BK114" s="177"/>
      <c r="BL114" s="177"/>
      <c r="BO114" s="277"/>
      <c r="BP114" s="277"/>
      <c r="BQ114" s="277"/>
    </row>
    <row r="115" spans="1:69" ht="18.75">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J115" s="177"/>
      <c r="AK115" s="177"/>
      <c r="AL115" s="177"/>
      <c r="AM115" s="177"/>
      <c r="AN115" s="177"/>
      <c r="AO115" s="177"/>
      <c r="AP115" s="177"/>
      <c r="AQ115" s="177"/>
      <c r="AR115" s="177"/>
      <c r="AU115" s="177"/>
      <c r="AV115" s="177"/>
      <c r="AW115" s="177"/>
      <c r="AX115" s="177"/>
      <c r="AY115" s="177"/>
      <c r="AZ115" s="177"/>
      <c r="BA115" s="177"/>
      <c r="BB115" s="177"/>
      <c r="BC115" s="177"/>
      <c r="BD115" s="177"/>
      <c r="BE115" s="177"/>
      <c r="BF115" s="177"/>
      <c r="BG115" s="177"/>
      <c r="BH115" s="177"/>
      <c r="BI115" s="177"/>
      <c r="BJ115" s="177"/>
      <c r="BK115" s="177"/>
      <c r="BL115" s="177"/>
      <c r="BO115" s="277"/>
      <c r="BP115" s="277"/>
      <c r="BQ115" s="277"/>
    </row>
    <row r="116" spans="1:69" ht="18.75">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J116" s="177"/>
      <c r="AK116" s="177"/>
      <c r="AL116" s="177"/>
      <c r="AM116" s="177"/>
      <c r="AN116" s="177"/>
      <c r="AO116" s="177"/>
      <c r="AP116" s="177"/>
      <c r="AQ116" s="177"/>
      <c r="AR116" s="177"/>
      <c r="AU116" s="177"/>
      <c r="AV116" s="177"/>
      <c r="AW116" s="177"/>
      <c r="AX116" s="177"/>
      <c r="AY116" s="177"/>
      <c r="AZ116" s="177"/>
      <c r="BA116" s="177"/>
      <c r="BB116" s="177"/>
      <c r="BC116" s="177"/>
      <c r="BD116" s="177"/>
      <c r="BE116" s="177"/>
      <c r="BF116" s="177"/>
      <c r="BG116" s="177"/>
      <c r="BH116" s="177"/>
      <c r="BI116" s="177"/>
      <c r="BJ116" s="177"/>
      <c r="BK116" s="177"/>
      <c r="BL116" s="177"/>
      <c r="BO116" s="277"/>
      <c r="BP116" s="277"/>
      <c r="BQ116" s="277"/>
    </row>
    <row r="117" spans="1:69" ht="18.75">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J117" s="177"/>
      <c r="AK117" s="177"/>
      <c r="AL117" s="177"/>
      <c r="AM117" s="177"/>
      <c r="AN117" s="177"/>
      <c r="AO117" s="177"/>
      <c r="AP117" s="177"/>
      <c r="AQ117" s="177"/>
      <c r="AR117" s="177"/>
      <c r="AU117" s="177"/>
      <c r="AV117" s="177"/>
      <c r="AW117" s="177"/>
      <c r="AX117" s="177"/>
      <c r="AY117" s="177"/>
      <c r="AZ117" s="177"/>
      <c r="BA117" s="177"/>
      <c r="BB117" s="177"/>
      <c r="BC117" s="177"/>
      <c r="BD117" s="177"/>
      <c r="BE117" s="177"/>
      <c r="BF117" s="177"/>
      <c r="BG117" s="177"/>
      <c r="BH117" s="177"/>
      <c r="BI117" s="177"/>
      <c r="BJ117" s="177"/>
      <c r="BK117" s="177"/>
      <c r="BL117" s="177"/>
      <c r="BO117" s="277"/>
      <c r="BP117" s="277"/>
      <c r="BQ117" s="277"/>
    </row>
    <row r="118" spans="1:69" ht="18.75">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J118" s="177"/>
      <c r="AK118" s="177"/>
      <c r="AL118" s="177"/>
      <c r="AM118" s="177"/>
      <c r="AN118" s="177"/>
      <c r="AO118" s="177"/>
      <c r="AP118" s="177"/>
      <c r="AQ118" s="177"/>
      <c r="AR118" s="177"/>
      <c r="AU118" s="177"/>
      <c r="AV118" s="177"/>
      <c r="AW118" s="177"/>
      <c r="AX118" s="177"/>
      <c r="AY118" s="177"/>
      <c r="AZ118" s="177"/>
      <c r="BA118" s="177"/>
      <c r="BB118" s="177"/>
      <c r="BC118" s="177"/>
      <c r="BD118" s="177"/>
      <c r="BE118" s="177"/>
      <c r="BF118" s="177"/>
      <c r="BG118" s="177"/>
      <c r="BH118" s="177"/>
      <c r="BI118" s="177"/>
      <c r="BJ118" s="177"/>
      <c r="BK118" s="177"/>
      <c r="BL118" s="177"/>
      <c r="BO118" s="277"/>
      <c r="BP118" s="277"/>
      <c r="BQ118" s="277"/>
    </row>
    <row r="119" spans="1:69" ht="18.75">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J119" s="177"/>
      <c r="AK119" s="177"/>
      <c r="AL119" s="177"/>
      <c r="AM119" s="177"/>
      <c r="AN119" s="177"/>
      <c r="AO119" s="177"/>
      <c r="AP119" s="177"/>
      <c r="AQ119" s="177"/>
      <c r="AR119" s="177"/>
      <c r="AU119" s="177"/>
      <c r="AV119" s="177"/>
      <c r="AW119" s="177"/>
      <c r="AX119" s="177"/>
      <c r="AY119" s="177"/>
      <c r="AZ119" s="177"/>
      <c r="BA119" s="177"/>
      <c r="BB119" s="177"/>
      <c r="BC119" s="177"/>
      <c r="BD119" s="177"/>
      <c r="BE119" s="177"/>
      <c r="BF119" s="177"/>
      <c r="BG119" s="177"/>
      <c r="BH119" s="177"/>
      <c r="BI119" s="177"/>
      <c r="BJ119" s="177"/>
      <c r="BK119" s="177"/>
      <c r="BL119" s="177"/>
      <c r="BO119" s="277"/>
      <c r="BP119" s="277"/>
      <c r="BQ119" s="277"/>
    </row>
    <row r="120" spans="1:69" ht="18.75">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J120" s="177"/>
      <c r="AK120" s="177"/>
      <c r="AL120" s="177"/>
      <c r="AM120" s="177"/>
      <c r="AN120" s="177"/>
      <c r="AO120" s="177"/>
      <c r="AP120" s="177"/>
      <c r="AQ120" s="177"/>
      <c r="AR120" s="177"/>
      <c r="AU120" s="177"/>
      <c r="AV120" s="177"/>
      <c r="AW120" s="177"/>
      <c r="AX120" s="177"/>
      <c r="AY120" s="177"/>
      <c r="AZ120" s="177"/>
      <c r="BA120" s="177"/>
      <c r="BB120" s="177"/>
      <c r="BC120" s="177"/>
      <c r="BD120" s="177"/>
      <c r="BE120" s="177"/>
      <c r="BF120" s="177"/>
      <c r="BG120" s="177"/>
      <c r="BH120" s="177"/>
      <c r="BI120" s="177"/>
      <c r="BJ120" s="177"/>
      <c r="BK120" s="177"/>
      <c r="BL120" s="177"/>
      <c r="BO120" s="277"/>
      <c r="BP120" s="277"/>
      <c r="BQ120" s="277"/>
    </row>
    <row r="121" spans="1:69" ht="18.75">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J121" s="177"/>
      <c r="AK121" s="177"/>
      <c r="AL121" s="177"/>
      <c r="AM121" s="177"/>
      <c r="AN121" s="177"/>
      <c r="AO121" s="177"/>
      <c r="AP121" s="177"/>
      <c r="AQ121" s="177"/>
      <c r="AR121" s="177"/>
      <c r="AU121" s="177"/>
      <c r="AV121" s="177"/>
      <c r="AW121" s="177"/>
      <c r="AX121" s="177"/>
      <c r="AY121" s="177"/>
      <c r="AZ121" s="177"/>
      <c r="BA121" s="177"/>
      <c r="BB121" s="177"/>
      <c r="BC121" s="177"/>
      <c r="BD121" s="177"/>
      <c r="BE121" s="177"/>
      <c r="BF121" s="177"/>
      <c r="BG121" s="177"/>
      <c r="BH121" s="177"/>
      <c r="BI121" s="177"/>
      <c r="BJ121" s="177"/>
      <c r="BK121" s="177"/>
      <c r="BL121" s="177"/>
      <c r="BO121" s="277"/>
      <c r="BP121" s="277"/>
      <c r="BQ121" s="277"/>
    </row>
    <row r="122" spans="1:69" ht="18.75">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J122" s="177"/>
      <c r="AK122" s="177"/>
      <c r="AL122" s="177"/>
      <c r="AM122" s="177"/>
      <c r="AN122" s="177"/>
      <c r="AO122" s="177"/>
      <c r="AP122" s="177"/>
      <c r="AQ122" s="177"/>
      <c r="AR122" s="177"/>
      <c r="AU122" s="177"/>
      <c r="AV122" s="177"/>
      <c r="AW122" s="177"/>
      <c r="AX122" s="177"/>
      <c r="AY122" s="177"/>
      <c r="AZ122" s="177"/>
      <c r="BA122" s="177"/>
      <c r="BB122" s="177"/>
      <c r="BC122" s="177"/>
      <c r="BD122" s="177"/>
      <c r="BE122" s="177"/>
      <c r="BF122" s="177"/>
      <c r="BG122" s="177"/>
      <c r="BH122" s="177"/>
      <c r="BI122" s="177"/>
      <c r="BJ122" s="177"/>
      <c r="BK122" s="177"/>
      <c r="BL122" s="177"/>
      <c r="BO122" s="277"/>
      <c r="BP122" s="277"/>
      <c r="BQ122" s="277"/>
    </row>
    <row r="123" spans="1:69" ht="18.75">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J123" s="177"/>
      <c r="AK123" s="177"/>
      <c r="AL123" s="177"/>
      <c r="AM123" s="177"/>
      <c r="AN123" s="177"/>
      <c r="AO123" s="177"/>
      <c r="AP123" s="177"/>
      <c r="AQ123" s="177"/>
      <c r="AR123" s="177"/>
      <c r="AU123" s="177"/>
      <c r="AV123" s="177"/>
      <c r="AW123" s="177"/>
      <c r="AX123" s="177"/>
      <c r="AY123" s="177"/>
      <c r="AZ123" s="177"/>
      <c r="BA123" s="177"/>
      <c r="BB123" s="177"/>
      <c r="BC123" s="177"/>
      <c r="BD123" s="177"/>
      <c r="BE123" s="177"/>
      <c r="BF123" s="177"/>
      <c r="BG123" s="177"/>
      <c r="BH123" s="177"/>
      <c r="BI123" s="177"/>
      <c r="BJ123" s="177"/>
      <c r="BK123" s="177"/>
      <c r="BL123" s="177"/>
      <c r="BO123" s="277"/>
      <c r="BP123" s="277"/>
      <c r="BQ123" s="277"/>
    </row>
    <row r="124" spans="1:69" ht="18.75">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J124" s="177"/>
      <c r="AK124" s="177"/>
      <c r="AL124" s="177"/>
      <c r="AM124" s="177"/>
      <c r="AN124" s="177"/>
      <c r="AO124" s="177"/>
      <c r="AP124" s="177"/>
      <c r="AQ124" s="177"/>
      <c r="AR124" s="177"/>
      <c r="AU124" s="177"/>
      <c r="AV124" s="177"/>
      <c r="AW124" s="177"/>
      <c r="AX124" s="177"/>
      <c r="AY124" s="177"/>
      <c r="AZ124" s="177"/>
      <c r="BA124" s="177"/>
      <c r="BB124" s="177"/>
      <c r="BC124" s="177"/>
      <c r="BD124" s="177"/>
      <c r="BE124" s="177"/>
      <c r="BF124" s="177"/>
      <c r="BG124" s="177"/>
      <c r="BH124" s="177"/>
      <c r="BI124" s="177"/>
      <c r="BJ124" s="177"/>
      <c r="BK124" s="177"/>
      <c r="BL124" s="177"/>
      <c r="BO124" s="277"/>
      <c r="BP124" s="277"/>
      <c r="BQ124" s="277"/>
    </row>
    <row r="125" spans="1:69" ht="18.75">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J125" s="177"/>
      <c r="AK125" s="177"/>
      <c r="AL125" s="177"/>
      <c r="AM125" s="177"/>
      <c r="AN125" s="177"/>
      <c r="AO125" s="177"/>
      <c r="AP125" s="177"/>
      <c r="AQ125" s="177"/>
      <c r="AR125" s="177"/>
      <c r="AU125" s="177"/>
      <c r="AV125" s="177"/>
      <c r="AW125" s="177"/>
      <c r="AX125" s="177"/>
      <c r="AY125" s="177"/>
      <c r="AZ125" s="177"/>
      <c r="BA125" s="177"/>
      <c r="BB125" s="177"/>
      <c r="BC125" s="177"/>
      <c r="BD125" s="177"/>
      <c r="BE125" s="177"/>
      <c r="BF125" s="177"/>
      <c r="BG125" s="177"/>
      <c r="BH125" s="177"/>
      <c r="BI125" s="177"/>
      <c r="BJ125" s="177"/>
      <c r="BK125" s="177"/>
      <c r="BL125" s="177"/>
      <c r="BO125" s="277"/>
      <c r="BP125" s="277"/>
      <c r="BQ125" s="277"/>
    </row>
    <row r="126" spans="1:69" ht="18.75">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J126" s="177"/>
      <c r="AK126" s="177"/>
      <c r="AL126" s="177"/>
      <c r="AM126" s="177"/>
      <c r="AN126" s="177"/>
      <c r="AO126" s="177"/>
      <c r="AP126" s="177"/>
      <c r="AQ126" s="177"/>
      <c r="AR126" s="177"/>
      <c r="AU126" s="177"/>
      <c r="AV126" s="177"/>
      <c r="AW126" s="177"/>
      <c r="AX126" s="177"/>
      <c r="AY126" s="177"/>
      <c r="AZ126" s="177"/>
      <c r="BA126" s="177"/>
      <c r="BB126" s="177"/>
      <c r="BC126" s="177"/>
      <c r="BD126" s="177"/>
      <c r="BE126" s="177"/>
      <c r="BF126" s="177"/>
      <c r="BG126" s="177"/>
      <c r="BH126" s="177"/>
      <c r="BI126" s="177"/>
      <c r="BJ126" s="177"/>
      <c r="BK126" s="177"/>
      <c r="BL126" s="177"/>
      <c r="BO126" s="277"/>
      <c r="BP126" s="277"/>
      <c r="BQ126" s="277"/>
    </row>
    <row r="127" spans="1:69" ht="18.75">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J127" s="177"/>
      <c r="AK127" s="177"/>
      <c r="AL127" s="177"/>
      <c r="AM127" s="177"/>
      <c r="AN127" s="177"/>
      <c r="AO127" s="177"/>
      <c r="AP127" s="177"/>
      <c r="AQ127" s="177"/>
      <c r="AR127" s="177"/>
      <c r="AU127" s="177"/>
      <c r="AV127" s="177"/>
      <c r="AW127" s="177"/>
      <c r="AX127" s="177"/>
      <c r="AY127" s="177"/>
      <c r="AZ127" s="177"/>
      <c r="BA127" s="177"/>
      <c r="BB127" s="177"/>
      <c r="BC127" s="177"/>
      <c r="BD127" s="177"/>
      <c r="BE127" s="177"/>
      <c r="BF127" s="177"/>
      <c r="BG127" s="177"/>
      <c r="BH127" s="177"/>
      <c r="BI127" s="177"/>
      <c r="BJ127" s="177"/>
      <c r="BK127" s="177"/>
      <c r="BL127" s="177"/>
      <c r="BO127" s="277"/>
      <c r="BP127" s="277"/>
      <c r="BQ127" s="277"/>
    </row>
    <row r="128" spans="1:69" ht="18.75">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J128" s="177"/>
      <c r="AK128" s="177"/>
      <c r="AL128" s="177"/>
      <c r="AM128" s="177"/>
      <c r="AN128" s="177"/>
      <c r="AO128" s="177"/>
      <c r="AP128" s="177"/>
      <c r="AQ128" s="177"/>
      <c r="AR128" s="177"/>
      <c r="AU128" s="177"/>
      <c r="AV128" s="177"/>
      <c r="AW128" s="177"/>
      <c r="AX128" s="177"/>
      <c r="AY128" s="177"/>
      <c r="AZ128" s="177"/>
      <c r="BA128" s="177"/>
      <c r="BB128" s="177"/>
      <c r="BC128" s="177"/>
      <c r="BD128" s="177"/>
      <c r="BE128" s="177"/>
      <c r="BF128" s="177"/>
      <c r="BG128" s="177"/>
      <c r="BH128" s="177"/>
      <c r="BI128" s="177"/>
      <c r="BJ128" s="177"/>
      <c r="BK128" s="177"/>
      <c r="BL128" s="177"/>
      <c r="BO128" s="277"/>
      <c r="BP128" s="277"/>
      <c r="BQ128" s="277"/>
    </row>
    <row r="129" spans="1:69" ht="18.75">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J129" s="177"/>
      <c r="AK129" s="177"/>
      <c r="AL129" s="177"/>
      <c r="AM129" s="177"/>
      <c r="AN129" s="177"/>
      <c r="AO129" s="177"/>
      <c r="AP129" s="177"/>
      <c r="AQ129" s="177"/>
      <c r="AR129" s="177"/>
      <c r="AU129" s="177"/>
      <c r="AV129" s="177"/>
      <c r="AW129" s="177"/>
      <c r="AX129" s="177"/>
      <c r="AY129" s="177"/>
      <c r="AZ129" s="177"/>
      <c r="BA129" s="177"/>
      <c r="BB129" s="177"/>
      <c r="BC129" s="177"/>
      <c r="BD129" s="177"/>
      <c r="BE129" s="177"/>
      <c r="BF129" s="177"/>
      <c r="BG129" s="177"/>
      <c r="BH129" s="177"/>
      <c r="BI129" s="177"/>
      <c r="BJ129" s="177"/>
      <c r="BK129" s="177"/>
      <c r="BL129" s="177"/>
      <c r="BO129" s="277"/>
      <c r="BP129" s="277"/>
      <c r="BQ129" s="277"/>
    </row>
    <row r="130" spans="1:69" ht="18.75">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J130" s="177"/>
      <c r="AK130" s="177"/>
      <c r="AL130" s="177"/>
      <c r="AM130" s="177"/>
      <c r="AN130" s="177"/>
      <c r="AO130" s="177"/>
      <c r="AP130" s="177"/>
      <c r="AQ130" s="177"/>
      <c r="AR130" s="177"/>
      <c r="AU130" s="177"/>
      <c r="AV130" s="177"/>
      <c r="AW130" s="177"/>
      <c r="AX130" s="177"/>
      <c r="AY130" s="177"/>
      <c r="AZ130" s="177"/>
      <c r="BA130" s="177"/>
      <c r="BB130" s="177"/>
      <c r="BC130" s="177"/>
      <c r="BD130" s="177"/>
      <c r="BE130" s="177"/>
      <c r="BF130" s="177"/>
      <c r="BG130" s="177"/>
      <c r="BH130" s="177"/>
      <c r="BI130" s="177"/>
      <c r="BJ130" s="177"/>
      <c r="BK130" s="177"/>
      <c r="BL130" s="177"/>
      <c r="BO130" s="277"/>
      <c r="BP130" s="277"/>
      <c r="BQ130" s="277"/>
    </row>
    <row r="131" spans="1:69" ht="18.75">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J131" s="177"/>
      <c r="AK131" s="177"/>
      <c r="AL131" s="177"/>
      <c r="AM131" s="177"/>
      <c r="AN131" s="177"/>
      <c r="AO131" s="177"/>
      <c r="AP131" s="177"/>
      <c r="AQ131" s="177"/>
      <c r="AR131" s="177"/>
      <c r="AU131" s="177"/>
      <c r="AV131" s="177"/>
      <c r="AW131" s="177"/>
      <c r="AX131" s="177"/>
      <c r="AY131" s="177"/>
      <c r="AZ131" s="177"/>
      <c r="BA131" s="177"/>
      <c r="BB131" s="177"/>
      <c r="BC131" s="177"/>
      <c r="BD131" s="177"/>
      <c r="BE131" s="177"/>
      <c r="BF131" s="177"/>
      <c r="BG131" s="177"/>
      <c r="BH131" s="177"/>
      <c r="BI131" s="177"/>
      <c r="BJ131" s="177"/>
      <c r="BK131" s="177"/>
      <c r="BL131" s="177"/>
      <c r="BO131" s="277"/>
      <c r="BP131" s="277"/>
      <c r="BQ131" s="277"/>
    </row>
    <row r="132" spans="1:69" ht="18.75">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J132" s="177"/>
      <c r="AK132" s="177"/>
      <c r="AL132" s="177"/>
      <c r="AM132" s="177"/>
      <c r="AN132" s="177"/>
      <c r="AO132" s="177"/>
      <c r="AP132" s="177"/>
      <c r="AQ132" s="177"/>
      <c r="AR132" s="177"/>
      <c r="AU132" s="177"/>
      <c r="AV132" s="177"/>
      <c r="AW132" s="177"/>
      <c r="AX132" s="177"/>
      <c r="AY132" s="177"/>
      <c r="AZ132" s="177"/>
      <c r="BA132" s="177"/>
      <c r="BB132" s="177"/>
      <c r="BC132" s="177"/>
      <c r="BD132" s="177"/>
      <c r="BE132" s="177"/>
      <c r="BF132" s="177"/>
      <c r="BG132" s="177"/>
      <c r="BH132" s="177"/>
      <c r="BI132" s="177"/>
      <c r="BJ132" s="177"/>
      <c r="BK132" s="177"/>
      <c r="BL132" s="177"/>
      <c r="BO132" s="277"/>
      <c r="BP132" s="277"/>
      <c r="BQ132" s="277"/>
    </row>
    <row r="133" spans="1:69" ht="18.75">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J133" s="177"/>
      <c r="AK133" s="177"/>
      <c r="AL133" s="177"/>
      <c r="AM133" s="177"/>
      <c r="AN133" s="177"/>
      <c r="AO133" s="177"/>
      <c r="AP133" s="177"/>
      <c r="AQ133" s="177"/>
      <c r="AR133" s="177"/>
      <c r="AU133" s="177"/>
      <c r="AV133" s="177"/>
      <c r="AW133" s="177"/>
      <c r="AX133" s="177"/>
      <c r="AY133" s="177"/>
      <c r="AZ133" s="177"/>
      <c r="BA133" s="177"/>
      <c r="BB133" s="177"/>
      <c r="BC133" s="177"/>
      <c r="BD133" s="177"/>
      <c r="BE133" s="177"/>
      <c r="BF133" s="177"/>
      <c r="BG133" s="177"/>
      <c r="BH133" s="177"/>
      <c r="BI133" s="177"/>
      <c r="BJ133" s="177"/>
      <c r="BK133" s="177"/>
      <c r="BL133" s="177"/>
      <c r="BO133" s="277"/>
      <c r="BP133" s="277"/>
      <c r="BQ133" s="277"/>
    </row>
    <row r="134" spans="1:69" ht="18.75">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J134" s="177"/>
      <c r="AK134" s="177"/>
      <c r="AL134" s="177"/>
      <c r="AM134" s="177"/>
      <c r="AN134" s="177"/>
      <c r="AO134" s="177"/>
      <c r="AP134" s="177"/>
      <c r="AQ134" s="177"/>
      <c r="AR134" s="177"/>
      <c r="AU134" s="177"/>
      <c r="AV134" s="177"/>
      <c r="AW134" s="177"/>
      <c r="AX134" s="177"/>
      <c r="AY134" s="177"/>
      <c r="AZ134" s="177"/>
      <c r="BA134" s="177"/>
      <c r="BB134" s="177"/>
      <c r="BC134" s="177"/>
      <c r="BD134" s="177"/>
      <c r="BE134" s="177"/>
      <c r="BF134" s="177"/>
      <c r="BG134" s="177"/>
      <c r="BH134" s="177"/>
      <c r="BI134" s="177"/>
      <c r="BJ134" s="177"/>
      <c r="BK134" s="177"/>
      <c r="BL134" s="177"/>
      <c r="BO134" s="277"/>
      <c r="BP134" s="277"/>
      <c r="BQ134" s="277"/>
    </row>
    <row r="135" spans="1:69" ht="18.75">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J135" s="177"/>
      <c r="AK135" s="177"/>
      <c r="AL135" s="177"/>
      <c r="AM135" s="177"/>
      <c r="AN135" s="177"/>
      <c r="AO135" s="177"/>
      <c r="AP135" s="177"/>
      <c r="AQ135" s="177"/>
      <c r="AR135" s="177"/>
      <c r="AU135" s="177"/>
      <c r="AV135" s="177"/>
      <c r="AW135" s="177"/>
      <c r="AX135" s="177"/>
      <c r="AY135" s="177"/>
      <c r="AZ135" s="177"/>
      <c r="BA135" s="177"/>
      <c r="BB135" s="177"/>
      <c r="BC135" s="177"/>
      <c r="BD135" s="177"/>
      <c r="BE135" s="177"/>
      <c r="BF135" s="177"/>
      <c r="BG135" s="177"/>
      <c r="BH135" s="177"/>
      <c r="BI135" s="177"/>
      <c r="BJ135" s="177"/>
      <c r="BK135" s="177"/>
      <c r="BL135" s="177"/>
      <c r="BO135" s="277"/>
      <c r="BP135" s="277"/>
      <c r="BQ135" s="277"/>
    </row>
    <row r="136" spans="1:69" ht="18.75">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J136" s="177"/>
      <c r="AK136" s="177"/>
      <c r="AL136" s="177"/>
      <c r="AM136" s="177"/>
      <c r="AN136" s="177"/>
      <c r="AO136" s="177"/>
      <c r="AP136" s="177"/>
      <c r="AQ136" s="177"/>
      <c r="AR136" s="177"/>
      <c r="AU136" s="177"/>
      <c r="AV136" s="177"/>
      <c r="AW136" s="177"/>
      <c r="AX136" s="177"/>
      <c r="AY136" s="177"/>
      <c r="AZ136" s="177"/>
      <c r="BA136" s="177"/>
      <c r="BB136" s="177"/>
      <c r="BC136" s="177"/>
      <c r="BD136" s="177"/>
      <c r="BE136" s="177"/>
      <c r="BF136" s="177"/>
      <c r="BG136" s="177"/>
      <c r="BH136" s="177"/>
      <c r="BI136" s="177"/>
      <c r="BJ136" s="177"/>
      <c r="BK136" s="177"/>
      <c r="BL136" s="177"/>
      <c r="BO136" s="277"/>
      <c r="BP136" s="277"/>
      <c r="BQ136" s="277"/>
    </row>
    <row r="137" spans="1:69" ht="18.75">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J137" s="177"/>
      <c r="AK137" s="177"/>
      <c r="AL137" s="177"/>
      <c r="AM137" s="177"/>
      <c r="AN137" s="177"/>
      <c r="AO137" s="177"/>
      <c r="AP137" s="177"/>
      <c r="AQ137" s="177"/>
      <c r="AR137" s="177"/>
      <c r="AU137" s="177"/>
      <c r="AV137" s="177"/>
      <c r="AW137" s="177"/>
      <c r="AX137" s="177"/>
      <c r="AY137" s="177"/>
      <c r="AZ137" s="177"/>
      <c r="BA137" s="177"/>
      <c r="BB137" s="177"/>
      <c r="BC137" s="177"/>
      <c r="BD137" s="177"/>
      <c r="BE137" s="177"/>
      <c r="BF137" s="177"/>
      <c r="BG137" s="177"/>
      <c r="BH137" s="177"/>
      <c r="BI137" s="177"/>
      <c r="BJ137" s="177"/>
      <c r="BK137" s="177"/>
      <c r="BL137" s="177"/>
      <c r="BO137" s="277"/>
      <c r="BP137" s="277"/>
      <c r="BQ137" s="277"/>
    </row>
    <row r="138" spans="1:69" ht="18.75">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J138" s="177"/>
      <c r="AK138" s="177"/>
      <c r="AL138" s="177"/>
      <c r="AM138" s="177"/>
      <c r="AN138" s="177"/>
      <c r="AO138" s="177"/>
      <c r="AP138" s="177"/>
      <c r="AQ138" s="177"/>
      <c r="AR138" s="177"/>
      <c r="AU138" s="177"/>
      <c r="AV138" s="177"/>
      <c r="AW138" s="177"/>
      <c r="AX138" s="177"/>
      <c r="AY138" s="177"/>
      <c r="AZ138" s="177"/>
      <c r="BA138" s="177"/>
      <c r="BB138" s="177"/>
      <c r="BC138" s="177"/>
      <c r="BD138" s="177"/>
      <c r="BE138" s="177"/>
      <c r="BF138" s="177"/>
      <c r="BG138" s="177"/>
      <c r="BH138" s="177"/>
      <c r="BI138" s="177"/>
      <c r="BJ138" s="177"/>
      <c r="BK138" s="177"/>
      <c r="BL138" s="177"/>
      <c r="BO138" s="277"/>
      <c r="BP138" s="277"/>
      <c r="BQ138" s="277"/>
    </row>
    <row r="139" spans="1:69" ht="18.75">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J139" s="177"/>
      <c r="AK139" s="177"/>
      <c r="AL139" s="177"/>
      <c r="AM139" s="177"/>
      <c r="AN139" s="177"/>
      <c r="AO139" s="177"/>
      <c r="AP139" s="177"/>
      <c r="AQ139" s="177"/>
      <c r="AR139" s="177"/>
      <c r="AU139" s="177"/>
      <c r="AV139" s="177"/>
      <c r="AW139" s="177"/>
      <c r="AX139" s="177"/>
      <c r="AY139" s="177"/>
      <c r="AZ139" s="177"/>
      <c r="BA139" s="177"/>
      <c r="BB139" s="177"/>
      <c r="BC139" s="177"/>
      <c r="BD139" s="177"/>
      <c r="BE139" s="177"/>
      <c r="BF139" s="177"/>
      <c r="BG139" s="177"/>
      <c r="BH139" s="177"/>
      <c r="BI139" s="177"/>
      <c r="BJ139" s="177"/>
      <c r="BK139" s="177"/>
      <c r="BL139" s="177"/>
      <c r="BO139" s="277"/>
      <c r="BP139" s="277"/>
      <c r="BQ139" s="277"/>
    </row>
    <row r="140" spans="1:69" ht="18.75">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J140" s="177"/>
      <c r="AK140" s="177"/>
      <c r="AL140" s="177"/>
      <c r="AM140" s="177"/>
      <c r="AN140" s="177"/>
      <c r="AO140" s="177"/>
      <c r="AP140" s="177"/>
      <c r="AQ140" s="177"/>
      <c r="AR140" s="177"/>
      <c r="AU140" s="177"/>
      <c r="AV140" s="177"/>
      <c r="AW140" s="177"/>
      <c r="AX140" s="177"/>
      <c r="AY140" s="177"/>
      <c r="AZ140" s="177"/>
      <c r="BA140" s="177"/>
      <c r="BB140" s="177"/>
      <c r="BC140" s="177"/>
      <c r="BD140" s="177"/>
      <c r="BE140" s="177"/>
      <c r="BF140" s="177"/>
      <c r="BG140" s="177"/>
      <c r="BH140" s="177"/>
      <c r="BI140" s="177"/>
      <c r="BJ140" s="177"/>
      <c r="BK140" s="177"/>
      <c r="BL140" s="177"/>
      <c r="BO140" s="277"/>
      <c r="BP140" s="277"/>
      <c r="BQ140" s="277"/>
    </row>
    <row r="141" spans="1:69" ht="18.75">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J141" s="177"/>
      <c r="AK141" s="177"/>
      <c r="AL141" s="177"/>
      <c r="AM141" s="177"/>
      <c r="AN141" s="177"/>
      <c r="AO141" s="177"/>
      <c r="AP141" s="177"/>
      <c r="AQ141" s="177"/>
      <c r="AR141" s="177"/>
      <c r="AU141" s="177"/>
      <c r="AV141" s="177"/>
      <c r="AW141" s="177"/>
      <c r="AX141" s="177"/>
      <c r="AY141" s="177"/>
      <c r="AZ141" s="177"/>
      <c r="BA141" s="177"/>
      <c r="BB141" s="177"/>
      <c r="BC141" s="177"/>
      <c r="BD141" s="177"/>
      <c r="BE141" s="177"/>
      <c r="BF141" s="177"/>
      <c r="BG141" s="177"/>
      <c r="BH141" s="177"/>
      <c r="BI141" s="177"/>
      <c r="BJ141" s="177"/>
      <c r="BK141" s="177"/>
      <c r="BL141" s="177"/>
      <c r="BO141" s="277"/>
      <c r="BP141" s="277"/>
      <c r="BQ141" s="277"/>
    </row>
    <row r="142" spans="1:69" ht="18.75">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J142" s="177"/>
      <c r="AK142" s="177"/>
      <c r="AL142" s="177"/>
      <c r="AM142" s="177"/>
      <c r="AN142" s="177"/>
      <c r="AO142" s="177"/>
      <c r="AP142" s="177"/>
      <c r="AQ142" s="177"/>
      <c r="AR142" s="177"/>
      <c r="AU142" s="177"/>
      <c r="AV142" s="177"/>
      <c r="AW142" s="177"/>
      <c r="AX142" s="177"/>
      <c r="AY142" s="177"/>
      <c r="AZ142" s="177"/>
      <c r="BA142" s="177"/>
      <c r="BB142" s="177"/>
      <c r="BC142" s="177"/>
      <c r="BD142" s="177"/>
      <c r="BE142" s="177"/>
      <c r="BF142" s="177"/>
      <c r="BG142" s="177"/>
      <c r="BH142" s="177"/>
      <c r="BI142" s="177"/>
      <c r="BJ142" s="177"/>
      <c r="BK142" s="177"/>
      <c r="BL142" s="177"/>
      <c r="BO142" s="277"/>
      <c r="BP142" s="277"/>
      <c r="BQ142" s="277"/>
    </row>
    <row r="143" spans="1:69" ht="18.75">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J143" s="177"/>
      <c r="AK143" s="177"/>
      <c r="AL143" s="177"/>
      <c r="AM143" s="177"/>
      <c r="AN143" s="177"/>
      <c r="AO143" s="177"/>
      <c r="AP143" s="177"/>
      <c r="AQ143" s="177"/>
      <c r="AR143" s="177"/>
      <c r="AU143" s="177"/>
      <c r="AV143" s="177"/>
      <c r="AW143" s="177"/>
      <c r="AX143" s="177"/>
      <c r="AY143" s="177"/>
      <c r="AZ143" s="177"/>
      <c r="BA143" s="177"/>
      <c r="BB143" s="177"/>
      <c r="BC143" s="177"/>
      <c r="BD143" s="177"/>
      <c r="BE143" s="177"/>
      <c r="BF143" s="177"/>
      <c r="BG143" s="177"/>
      <c r="BH143" s="177"/>
      <c r="BI143" s="177"/>
      <c r="BJ143" s="177"/>
      <c r="BK143" s="177"/>
      <c r="BL143" s="177"/>
      <c r="BO143" s="277"/>
      <c r="BP143" s="277"/>
      <c r="BQ143" s="277"/>
    </row>
    <row r="144" spans="1:69" ht="18.75">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J144" s="177"/>
      <c r="AK144" s="177"/>
      <c r="AL144" s="177"/>
      <c r="AM144" s="177"/>
      <c r="AN144" s="177"/>
      <c r="AO144" s="177"/>
      <c r="AP144" s="177"/>
      <c r="AQ144" s="177"/>
      <c r="AR144" s="177"/>
      <c r="AU144" s="177"/>
      <c r="AV144" s="177"/>
      <c r="AW144" s="177"/>
      <c r="AX144" s="177"/>
      <c r="AY144" s="177"/>
      <c r="AZ144" s="177"/>
      <c r="BA144" s="177"/>
      <c r="BB144" s="177"/>
      <c r="BC144" s="177"/>
      <c r="BD144" s="177"/>
      <c r="BE144" s="177"/>
      <c r="BF144" s="177"/>
      <c r="BG144" s="177"/>
      <c r="BH144" s="177"/>
      <c r="BI144" s="177"/>
      <c r="BJ144" s="177"/>
      <c r="BK144" s="177"/>
      <c r="BL144" s="177"/>
      <c r="BO144" s="277"/>
      <c r="BP144" s="277"/>
      <c r="BQ144" s="277"/>
    </row>
    <row r="145" spans="1:69" ht="18.75">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J145" s="177"/>
      <c r="AK145" s="177"/>
      <c r="AL145" s="177"/>
      <c r="AM145" s="177"/>
      <c r="AN145" s="177"/>
      <c r="AO145" s="177"/>
      <c r="AP145" s="177"/>
      <c r="AQ145" s="177"/>
      <c r="AR145" s="177"/>
      <c r="AU145" s="177"/>
      <c r="AV145" s="177"/>
      <c r="AW145" s="177"/>
      <c r="AX145" s="177"/>
      <c r="AY145" s="177"/>
      <c r="AZ145" s="177"/>
      <c r="BA145" s="177"/>
      <c r="BB145" s="177"/>
      <c r="BC145" s="177"/>
      <c r="BD145" s="177"/>
      <c r="BE145" s="177"/>
      <c r="BF145" s="177"/>
      <c r="BG145" s="177"/>
      <c r="BH145" s="177"/>
      <c r="BI145" s="177"/>
      <c r="BJ145" s="177"/>
      <c r="BK145" s="177"/>
      <c r="BL145" s="177"/>
      <c r="BO145" s="277"/>
      <c r="BP145" s="277"/>
      <c r="BQ145" s="277"/>
    </row>
    <row r="146" spans="1:69" ht="18.75">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J146" s="177"/>
      <c r="AK146" s="177"/>
      <c r="AL146" s="177"/>
      <c r="AM146" s="177"/>
      <c r="AN146" s="177"/>
      <c r="AO146" s="177"/>
      <c r="AP146" s="177"/>
      <c r="AQ146" s="177"/>
      <c r="AR146" s="177"/>
      <c r="AU146" s="177"/>
      <c r="AV146" s="177"/>
      <c r="AW146" s="177"/>
      <c r="AX146" s="177"/>
      <c r="AY146" s="177"/>
      <c r="AZ146" s="177"/>
      <c r="BA146" s="177"/>
      <c r="BB146" s="177"/>
      <c r="BC146" s="177"/>
      <c r="BD146" s="177"/>
      <c r="BE146" s="177"/>
      <c r="BF146" s="177"/>
      <c r="BG146" s="177"/>
      <c r="BH146" s="177"/>
      <c r="BI146" s="177"/>
      <c r="BJ146" s="177"/>
      <c r="BK146" s="177"/>
      <c r="BL146" s="177"/>
      <c r="BO146" s="277"/>
      <c r="BP146" s="277"/>
      <c r="BQ146" s="277"/>
    </row>
    <row r="147" spans="1:69" ht="18.75">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J147" s="177"/>
      <c r="AK147" s="177"/>
      <c r="AL147" s="177"/>
      <c r="AM147" s="177"/>
      <c r="AN147" s="177"/>
      <c r="AO147" s="177"/>
      <c r="AP147" s="177"/>
      <c r="AQ147" s="177"/>
      <c r="AR147" s="177"/>
      <c r="AU147" s="177"/>
      <c r="AV147" s="177"/>
      <c r="AW147" s="177"/>
      <c r="AX147" s="177"/>
      <c r="AY147" s="177"/>
      <c r="AZ147" s="177"/>
      <c r="BA147" s="177"/>
      <c r="BB147" s="177"/>
      <c r="BC147" s="177"/>
      <c r="BD147" s="177"/>
      <c r="BE147" s="177"/>
      <c r="BF147" s="177"/>
      <c r="BG147" s="177"/>
      <c r="BH147" s="177"/>
      <c r="BI147" s="177"/>
      <c r="BJ147" s="177"/>
      <c r="BK147" s="177"/>
      <c r="BL147" s="177"/>
      <c r="BO147" s="277"/>
      <c r="BP147" s="277"/>
      <c r="BQ147" s="277"/>
    </row>
    <row r="148" spans="1:69" ht="18.75">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J148" s="177"/>
      <c r="AK148" s="177"/>
      <c r="AL148" s="177"/>
      <c r="AM148" s="177"/>
      <c r="AN148" s="177"/>
      <c r="AO148" s="177"/>
      <c r="AP148" s="177"/>
      <c r="AQ148" s="177"/>
      <c r="AR148" s="177"/>
      <c r="AU148" s="177"/>
      <c r="AV148" s="177"/>
      <c r="AW148" s="177"/>
      <c r="AX148" s="177"/>
      <c r="AY148" s="177"/>
      <c r="AZ148" s="177"/>
      <c r="BA148" s="177"/>
      <c r="BB148" s="177"/>
      <c r="BC148" s="177"/>
      <c r="BD148" s="177"/>
      <c r="BE148" s="177"/>
      <c r="BF148" s="177"/>
      <c r="BG148" s="177"/>
      <c r="BH148" s="177"/>
      <c r="BI148" s="177"/>
      <c r="BJ148" s="177"/>
      <c r="BK148" s="177"/>
      <c r="BL148" s="177"/>
      <c r="BO148" s="277"/>
      <c r="BP148" s="277"/>
      <c r="BQ148" s="277"/>
    </row>
    <row r="149" spans="1:69" ht="18.75">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J149" s="177"/>
      <c r="AK149" s="177"/>
      <c r="AL149" s="177"/>
      <c r="AM149" s="177"/>
      <c r="AN149" s="177"/>
      <c r="AO149" s="177"/>
      <c r="AP149" s="177"/>
      <c r="AQ149" s="177"/>
      <c r="AR149" s="177"/>
      <c r="AU149" s="177"/>
      <c r="AV149" s="177"/>
      <c r="AW149" s="177"/>
      <c r="AX149" s="177"/>
      <c r="AY149" s="177"/>
      <c r="AZ149" s="177"/>
      <c r="BA149" s="177"/>
      <c r="BB149" s="177"/>
      <c r="BC149" s="177"/>
      <c r="BD149" s="177"/>
      <c r="BE149" s="177"/>
      <c r="BF149" s="177"/>
      <c r="BG149" s="177"/>
      <c r="BH149" s="177"/>
      <c r="BI149" s="177"/>
      <c r="BJ149" s="177"/>
      <c r="BK149" s="177"/>
      <c r="BL149" s="177"/>
      <c r="BO149" s="277"/>
      <c r="BP149" s="277"/>
      <c r="BQ149" s="277"/>
    </row>
    <row r="150" spans="1:69" ht="18.75">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J150" s="177"/>
      <c r="AK150" s="177"/>
      <c r="AL150" s="177"/>
      <c r="AM150" s="177"/>
      <c r="AN150" s="177"/>
      <c r="AO150" s="177"/>
      <c r="AP150" s="177"/>
      <c r="AQ150" s="177"/>
      <c r="AR150" s="177"/>
      <c r="AU150" s="177"/>
      <c r="AV150" s="177"/>
      <c r="AW150" s="177"/>
      <c r="AX150" s="177"/>
      <c r="AY150" s="177"/>
      <c r="AZ150" s="177"/>
      <c r="BA150" s="177"/>
      <c r="BB150" s="177"/>
      <c r="BC150" s="177"/>
      <c r="BD150" s="177"/>
      <c r="BE150" s="177"/>
      <c r="BF150" s="177"/>
      <c r="BG150" s="177"/>
      <c r="BH150" s="177"/>
      <c r="BI150" s="177"/>
      <c r="BJ150" s="177"/>
      <c r="BK150" s="177"/>
      <c r="BL150" s="177"/>
      <c r="BO150" s="277"/>
      <c r="BP150" s="277"/>
      <c r="BQ150" s="277"/>
    </row>
    <row r="151" spans="1:69" ht="18.75">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J151" s="177"/>
      <c r="AK151" s="177"/>
      <c r="AL151" s="177"/>
      <c r="AM151" s="177"/>
      <c r="AN151" s="177"/>
      <c r="AO151" s="177"/>
      <c r="AP151" s="177"/>
      <c r="AQ151" s="177"/>
      <c r="AR151" s="177"/>
      <c r="AU151" s="177"/>
      <c r="AV151" s="177"/>
      <c r="AW151" s="177"/>
      <c r="AX151" s="177"/>
      <c r="AY151" s="177"/>
      <c r="AZ151" s="177"/>
      <c r="BA151" s="177"/>
      <c r="BB151" s="177"/>
      <c r="BC151" s="177"/>
      <c r="BD151" s="177"/>
      <c r="BE151" s="177"/>
      <c r="BF151" s="177"/>
      <c r="BG151" s="177"/>
      <c r="BH151" s="177"/>
      <c r="BI151" s="177"/>
      <c r="BJ151" s="177"/>
      <c r="BK151" s="177"/>
      <c r="BL151" s="177"/>
      <c r="BO151" s="277"/>
      <c r="BP151" s="277"/>
      <c r="BQ151" s="277"/>
    </row>
    <row r="152" spans="1:69" ht="18.75">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J152" s="177"/>
      <c r="AK152" s="177"/>
      <c r="AL152" s="177"/>
      <c r="AM152" s="177"/>
      <c r="AN152" s="177"/>
      <c r="AO152" s="177"/>
      <c r="AP152" s="177"/>
      <c r="AQ152" s="177"/>
      <c r="AR152" s="177"/>
      <c r="AU152" s="177"/>
      <c r="AV152" s="177"/>
      <c r="AW152" s="177"/>
      <c r="AX152" s="177"/>
      <c r="AY152" s="177"/>
      <c r="AZ152" s="177"/>
      <c r="BA152" s="177"/>
      <c r="BB152" s="177"/>
      <c r="BC152" s="177"/>
      <c r="BD152" s="177"/>
      <c r="BE152" s="177"/>
      <c r="BF152" s="177"/>
      <c r="BG152" s="177"/>
      <c r="BH152" s="177"/>
      <c r="BI152" s="177"/>
      <c r="BJ152" s="177"/>
      <c r="BK152" s="177"/>
      <c r="BL152" s="177"/>
      <c r="BO152" s="277"/>
      <c r="BP152" s="277"/>
      <c r="BQ152" s="277"/>
    </row>
    <row r="153" spans="1:69" ht="18.75">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J153" s="177"/>
      <c r="AK153" s="177"/>
      <c r="AL153" s="177"/>
      <c r="AM153" s="177"/>
      <c r="AN153" s="177"/>
      <c r="AO153" s="177"/>
      <c r="AP153" s="177"/>
      <c r="AQ153" s="177"/>
      <c r="AR153" s="177"/>
      <c r="AU153" s="177"/>
      <c r="AV153" s="177"/>
      <c r="AW153" s="177"/>
      <c r="AX153" s="177"/>
      <c r="AY153" s="177"/>
      <c r="AZ153" s="177"/>
      <c r="BA153" s="177"/>
      <c r="BB153" s="177"/>
      <c r="BC153" s="177"/>
      <c r="BD153" s="177"/>
      <c r="BE153" s="177"/>
      <c r="BF153" s="177"/>
      <c r="BG153" s="177"/>
      <c r="BH153" s="177"/>
      <c r="BI153" s="177"/>
      <c r="BJ153" s="177"/>
      <c r="BK153" s="177"/>
      <c r="BL153" s="177"/>
      <c r="BO153" s="277"/>
      <c r="BP153" s="277"/>
      <c r="BQ153" s="277"/>
    </row>
    <row r="154" spans="1:69" ht="18.75">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J154" s="177"/>
      <c r="AK154" s="177"/>
      <c r="AL154" s="177"/>
      <c r="AM154" s="177"/>
      <c r="AN154" s="177"/>
      <c r="AO154" s="177"/>
      <c r="AP154" s="177"/>
      <c r="AQ154" s="177"/>
      <c r="AR154" s="177"/>
      <c r="AU154" s="177"/>
      <c r="AV154" s="177"/>
      <c r="AW154" s="177"/>
      <c r="AX154" s="177"/>
      <c r="AY154" s="177"/>
      <c r="AZ154" s="177"/>
      <c r="BA154" s="177"/>
      <c r="BB154" s="177"/>
      <c r="BC154" s="177"/>
      <c r="BD154" s="177"/>
      <c r="BE154" s="177"/>
      <c r="BF154" s="177"/>
      <c r="BG154" s="177"/>
      <c r="BH154" s="177"/>
      <c r="BI154" s="177"/>
      <c r="BJ154" s="177"/>
      <c r="BK154" s="177"/>
      <c r="BL154" s="177"/>
      <c r="BO154" s="277"/>
      <c r="BP154" s="277"/>
      <c r="BQ154" s="277"/>
    </row>
    <row r="155" spans="1:69" ht="18.75">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J155" s="177"/>
      <c r="AK155" s="177"/>
      <c r="AL155" s="177"/>
      <c r="AM155" s="177"/>
      <c r="AN155" s="177"/>
      <c r="AO155" s="177"/>
      <c r="AP155" s="177"/>
      <c r="AQ155" s="177"/>
      <c r="AR155" s="177"/>
      <c r="AU155" s="177"/>
      <c r="AV155" s="177"/>
      <c r="AW155" s="177"/>
      <c r="AX155" s="177"/>
      <c r="AY155" s="177"/>
      <c r="AZ155" s="177"/>
      <c r="BA155" s="177"/>
      <c r="BB155" s="177"/>
      <c r="BC155" s="177"/>
      <c r="BD155" s="177"/>
      <c r="BE155" s="177"/>
      <c r="BF155" s="177"/>
      <c r="BG155" s="177"/>
      <c r="BH155" s="177"/>
      <c r="BI155" s="177"/>
      <c r="BJ155" s="177"/>
      <c r="BK155" s="177"/>
      <c r="BL155" s="177"/>
      <c r="BO155" s="277"/>
      <c r="BP155" s="277"/>
      <c r="BQ155" s="277"/>
    </row>
    <row r="156" spans="1:69" ht="18.75">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J156" s="177"/>
      <c r="AK156" s="177"/>
      <c r="AL156" s="177"/>
      <c r="AM156" s="177"/>
      <c r="AN156" s="177"/>
      <c r="AO156" s="177"/>
      <c r="AP156" s="177"/>
      <c r="AQ156" s="177"/>
      <c r="AR156" s="177"/>
      <c r="AU156" s="177"/>
      <c r="AV156" s="177"/>
      <c r="AW156" s="177"/>
      <c r="AX156" s="177"/>
      <c r="AY156" s="177"/>
      <c r="AZ156" s="177"/>
      <c r="BA156" s="177"/>
      <c r="BB156" s="177"/>
      <c r="BC156" s="177"/>
      <c r="BD156" s="177"/>
      <c r="BE156" s="177"/>
      <c r="BF156" s="177"/>
      <c r="BG156" s="177"/>
      <c r="BH156" s="177"/>
      <c r="BI156" s="177"/>
      <c r="BJ156" s="177"/>
      <c r="BK156" s="177"/>
      <c r="BL156" s="177"/>
      <c r="BO156" s="277"/>
      <c r="BP156" s="277"/>
      <c r="BQ156" s="277"/>
    </row>
    <row r="157" spans="1:69" ht="18.75">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J157" s="177"/>
      <c r="AK157" s="177"/>
      <c r="AL157" s="177"/>
      <c r="AM157" s="177"/>
      <c r="AN157" s="177"/>
      <c r="AO157" s="177"/>
      <c r="AP157" s="177"/>
      <c r="AQ157" s="177"/>
      <c r="AR157" s="177"/>
      <c r="AU157" s="177"/>
      <c r="AV157" s="177"/>
      <c r="AW157" s="177"/>
      <c r="AX157" s="177"/>
      <c r="AY157" s="177"/>
      <c r="AZ157" s="177"/>
      <c r="BA157" s="177"/>
      <c r="BB157" s="177"/>
      <c r="BC157" s="177"/>
      <c r="BD157" s="177"/>
      <c r="BE157" s="177"/>
      <c r="BF157" s="177"/>
      <c r="BG157" s="177"/>
      <c r="BH157" s="177"/>
      <c r="BI157" s="177"/>
      <c r="BJ157" s="177"/>
      <c r="BK157" s="177"/>
      <c r="BL157" s="177"/>
      <c r="BO157" s="277"/>
      <c r="BP157" s="277"/>
      <c r="BQ157" s="277"/>
    </row>
    <row r="158" spans="1:69" ht="18.75">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J158" s="177"/>
      <c r="AK158" s="177"/>
      <c r="AL158" s="177"/>
      <c r="AM158" s="177"/>
      <c r="AN158" s="177"/>
      <c r="AO158" s="177"/>
      <c r="AP158" s="177"/>
      <c r="AQ158" s="177"/>
      <c r="AR158" s="177"/>
      <c r="AU158" s="177"/>
      <c r="AV158" s="177"/>
      <c r="AW158" s="177"/>
      <c r="AX158" s="177"/>
      <c r="AY158" s="177"/>
      <c r="AZ158" s="177"/>
      <c r="BA158" s="177"/>
      <c r="BB158" s="177"/>
      <c r="BC158" s="177"/>
      <c r="BD158" s="177"/>
      <c r="BE158" s="177"/>
      <c r="BF158" s="177"/>
      <c r="BG158" s="177"/>
      <c r="BH158" s="177"/>
      <c r="BI158" s="177"/>
      <c r="BJ158" s="177"/>
      <c r="BK158" s="177"/>
      <c r="BL158" s="177"/>
      <c r="BO158" s="277"/>
      <c r="BP158" s="277"/>
      <c r="BQ158" s="277"/>
    </row>
    <row r="159" spans="1:69" ht="18.75">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J159" s="177"/>
      <c r="AK159" s="177"/>
      <c r="AL159" s="177"/>
      <c r="AM159" s="177"/>
      <c r="AN159" s="177"/>
      <c r="AO159" s="177"/>
      <c r="AP159" s="177"/>
      <c r="AQ159" s="177"/>
      <c r="AR159" s="177"/>
      <c r="AU159" s="177"/>
      <c r="AV159" s="177"/>
      <c r="AW159" s="177"/>
      <c r="AX159" s="177"/>
      <c r="AY159" s="177"/>
      <c r="AZ159" s="177"/>
      <c r="BA159" s="177"/>
      <c r="BB159" s="177"/>
      <c r="BC159" s="177"/>
      <c r="BD159" s="177"/>
      <c r="BE159" s="177"/>
      <c r="BF159" s="177"/>
      <c r="BG159" s="177"/>
      <c r="BH159" s="177"/>
      <c r="BI159" s="177"/>
      <c r="BJ159" s="177"/>
      <c r="BK159" s="177"/>
      <c r="BL159" s="177"/>
      <c r="BO159" s="277"/>
      <c r="BP159" s="277"/>
      <c r="BQ159" s="277"/>
    </row>
    <row r="160" spans="1:69" ht="18.75">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J160" s="177"/>
      <c r="AK160" s="177"/>
      <c r="AL160" s="177"/>
      <c r="AM160" s="177"/>
      <c r="AN160" s="177"/>
      <c r="AO160" s="177"/>
      <c r="AP160" s="177"/>
      <c r="AQ160" s="177"/>
      <c r="AR160" s="177"/>
      <c r="AU160" s="177"/>
      <c r="AV160" s="177"/>
      <c r="AW160" s="177"/>
      <c r="AX160" s="177"/>
      <c r="AY160" s="177"/>
      <c r="AZ160" s="177"/>
      <c r="BA160" s="177"/>
      <c r="BB160" s="177"/>
      <c r="BC160" s="177"/>
      <c r="BD160" s="177"/>
      <c r="BE160" s="177"/>
      <c r="BF160" s="177"/>
      <c r="BG160" s="177"/>
      <c r="BH160" s="177"/>
      <c r="BI160" s="177"/>
      <c r="BJ160" s="177"/>
      <c r="BK160" s="177"/>
      <c r="BL160" s="177"/>
      <c r="BO160" s="277"/>
      <c r="BP160" s="277"/>
      <c r="BQ160" s="277"/>
    </row>
    <row r="161" spans="1:69" ht="18.75">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J161" s="177"/>
      <c r="AK161" s="177"/>
      <c r="AL161" s="177"/>
      <c r="AM161" s="177"/>
      <c r="AN161" s="177"/>
      <c r="AO161" s="177"/>
      <c r="AP161" s="177"/>
      <c r="AQ161" s="177"/>
      <c r="AR161" s="177"/>
      <c r="AU161" s="177"/>
      <c r="AV161" s="177"/>
      <c r="AW161" s="177"/>
      <c r="AX161" s="177"/>
      <c r="AY161" s="177"/>
      <c r="AZ161" s="177"/>
      <c r="BA161" s="177"/>
      <c r="BB161" s="177"/>
      <c r="BC161" s="177"/>
      <c r="BD161" s="177"/>
      <c r="BE161" s="177"/>
      <c r="BF161" s="177"/>
      <c r="BG161" s="177"/>
      <c r="BH161" s="177"/>
      <c r="BI161" s="177"/>
      <c r="BJ161" s="177"/>
      <c r="BK161" s="177"/>
      <c r="BL161" s="177"/>
      <c r="BO161" s="277"/>
      <c r="BP161" s="277"/>
      <c r="BQ161" s="277"/>
    </row>
    <row r="162" spans="1:69" ht="18.75">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J162" s="177"/>
      <c r="AK162" s="177"/>
      <c r="AL162" s="177"/>
      <c r="AM162" s="177"/>
      <c r="AN162" s="177"/>
      <c r="AO162" s="177"/>
      <c r="AP162" s="177"/>
      <c r="AQ162" s="177"/>
      <c r="AR162" s="177"/>
      <c r="AU162" s="177"/>
      <c r="AV162" s="177"/>
      <c r="AW162" s="177"/>
      <c r="AX162" s="177"/>
      <c r="AY162" s="177"/>
      <c r="AZ162" s="177"/>
      <c r="BA162" s="177"/>
      <c r="BB162" s="177"/>
      <c r="BC162" s="177"/>
      <c r="BD162" s="177"/>
      <c r="BE162" s="177"/>
      <c r="BF162" s="177"/>
      <c r="BG162" s="177"/>
      <c r="BH162" s="177"/>
      <c r="BI162" s="177"/>
      <c r="BJ162" s="177"/>
      <c r="BK162" s="177"/>
      <c r="BL162" s="177"/>
      <c r="BO162" s="277"/>
      <c r="BP162" s="277"/>
      <c r="BQ162" s="277"/>
    </row>
    <row r="163" spans="1:69" ht="18.75">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J163" s="177"/>
      <c r="AK163" s="177"/>
      <c r="AL163" s="177"/>
      <c r="AM163" s="177"/>
      <c r="AN163" s="177"/>
      <c r="AO163" s="177"/>
      <c r="AP163" s="177"/>
      <c r="AQ163" s="177"/>
      <c r="AR163" s="177"/>
      <c r="AU163" s="177"/>
      <c r="AV163" s="177"/>
      <c r="AW163" s="177"/>
      <c r="AX163" s="177"/>
      <c r="AY163" s="177"/>
      <c r="AZ163" s="177"/>
      <c r="BA163" s="177"/>
      <c r="BB163" s="177"/>
      <c r="BC163" s="177"/>
      <c r="BD163" s="177"/>
      <c r="BE163" s="177"/>
      <c r="BF163" s="177"/>
      <c r="BG163" s="177"/>
      <c r="BH163" s="177"/>
      <c r="BI163" s="177"/>
      <c r="BJ163" s="177"/>
      <c r="BK163" s="177"/>
      <c r="BL163" s="177"/>
      <c r="BO163" s="277"/>
      <c r="BP163" s="277"/>
      <c r="BQ163" s="277"/>
    </row>
    <row r="164" spans="1:69" ht="18.75">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J164" s="177"/>
      <c r="AK164" s="177"/>
      <c r="AL164" s="177"/>
      <c r="AM164" s="177"/>
      <c r="AN164" s="177"/>
      <c r="AO164" s="177"/>
      <c r="AP164" s="177"/>
      <c r="AQ164" s="177"/>
      <c r="AR164" s="177"/>
      <c r="AU164" s="177"/>
      <c r="AV164" s="177"/>
      <c r="AW164" s="177"/>
      <c r="AX164" s="177"/>
      <c r="AY164" s="177"/>
      <c r="AZ164" s="177"/>
      <c r="BA164" s="177"/>
      <c r="BB164" s="177"/>
      <c r="BC164" s="177"/>
      <c r="BD164" s="177"/>
      <c r="BE164" s="177"/>
      <c r="BF164" s="177"/>
      <c r="BG164" s="177"/>
      <c r="BH164" s="177"/>
      <c r="BI164" s="177"/>
      <c r="BJ164" s="177"/>
      <c r="BK164" s="177"/>
      <c r="BL164" s="177"/>
      <c r="BO164" s="277"/>
      <c r="BP164" s="277"/>
      <c r="BQ164" s="277"/>
    </row>
    <row r="165" spans="1:69" ht="18.75">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J165" s="177"/>
      <c r="AK165" s="177"/>
      <c r="AL165" s="177"/>
      <c r="AM165" s="177"/>
      <c r="AN165" s="177"/>
      <c r="AO165" s="177"/>
      <c r="AP165" s="177"/>
      <c r="AQ165" s="177"/>
      <c r="AR165" s="177"/>
      <c r="AU165" s="177"/>
      <c r="AV165" s="177"/>
      <c r="AW165" s="177"/>
      <c r="AX165" s="177"/>
      <c r="AY165" s="177"/>
      <c r="AZ165" s="177"/>
      <c r="BA165" s="177"/>
      <c r="BB165" s="177"/>
      <c r="BC165" s="177"/>
      <c r="BD165" s="177"/>
      <c r="BE165" s="177"/>
      <c r="BF165" s="177"/>
      <c r="BG165" s="177"/>
      <c r="BH165" s="177"/>
      <c r="BI165" s="177"/>
      <c r="BJ165" s="177"/>
      <c r="BK165" s="177"/>
      <c r="BL165" s="177"/>
      <c r="BO165" s="277"/>
      <c r="BP165" s="277"/>
      <c r="BQ165" s="277"/>
    </row>
    <row r="166" spans="1:69" ht="18.75">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J166" s="177"/>
      <c r="AK166" s="177"/>
      <c r="AL166" s="177"/>
      <c r="AM166" s="177"/>
      <c r="AN166" s="177"/>
      <c r="AO166" s="177"/>
      <c r="AP166" s="177"/>
      <c r="AQ166" s="177"/>
      <c r="AR166" s="177"/>
      <c r="AU166" s="177"/>
      <c r="AV166" s="177"/>
      <c r="AW166" s="177"/>
      <c r="AX166" s="177"/>
      <c r="AY166" s="177"/>
      <c r="AZ166" s="177"/>
      <c r="BA166" s="177"/>
      <c r="BB166" s="177"/>
      <c r="BC166" s="177"/>
      <c r="BD166" s="177"/>
      <c r="BE166" s="177"/>
      <c r="BF166" s="177"/>
      <c r="BG166" s="177"/>
      <c r="BH166" s="177"/>
      <c r="BI166" s="177"/>
      <c r="BJ166" s="177"/>
      <c r="BK166" s="177"/>
      <c r="BL166" s="177"/>
      <c r="BO166" s="277"/>
      <c r="BP166" s="277"/>
      <c r="BQ166" s="277"/>
    </row>
    <row r="167" spans="1:69" ht="18.75">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J167" s="177"/>
      <c r="AK167" s="177"/>
      <c r="AL167" s="177"/>
      <c r="AM167" s="177"/>
      <c r="AN167" s="177"/>
      <c r="AO167" s="177"/>
      <c r="AP167" s="177"/>
      <c r="AQ167" s="177"/>
      <c r="AR167" s="177"/>
      <c r="AU167" s="177"/>
      <c r="AV167" s="177"/>
      <c r="AW167" s="177"/>
      <c r="AX167" s="177"/>
      <c r="AY167" s="177"/>
      <c r="AZ167" s="177"/>
      <c r="BA167" s="177"/>
      <c r="BB167" s="177"/>
      <c r="BC167" s="177"/>
      <c r="BD167" s="177"/>
      <c r="BE167" s="177"/>
      <c r="BF167" s="177"/>
      <c r="BG167" s="177"/>
      <c r="BH167" s="177"/>
      <c r="BI167" s="177"/>
      <c r="BJ167" s="177"/>
      <c r="BK167" s="177"/>
      <c r="BL167" s="177"/>
      <c r="BO167" s="277"/>
      <c r="BP167" s="277"/>
      <c r="BQ167" s="277"/>
    </row>
    <row r="168" spans="1:69" ht="18.75">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J168" s="177"/>
      <c r="AK168" s="177"/>
      <c r="AL168" s="177"/>
      <c r="AM168" s="177"/>
      <c r="AN168" s="177"/>
      <c r="AO168" s="177"/>
      <c r="AP168" s="177"/>
      <c r="AQ168" s="177"/>
      <c r="AR168" s="177"/>
      <c r="AU168" s="177"/>
      <c r="AV168" s="177"/>
      <c r="AW168" s="177"/>
      <c r="AX168" s="177"/>
      <c r="AY168" s="177"/>
      <c r="AZ168" s="177"/>
      <c r="BA168" s="177"/>
      <c r="BB168" s="177"/>
      <c r="BC168" s="177"/>
      <c r="BD168" s="177"/>
      <c r="BE168" s="177"/>
      <c r="BF168" s="177"/>
      <c r="BG168" s="177"/>
      <c r="BH168" s="177"/>
      <c r="BI168" s="177"/>
      <c r="BJ168" s="177"/>
      <c r="BK168" s="177"/>
      <c r="BL168" s="177"/>
      <c r="BO168" s="277"/>
      <c r="BP168" s="277"/>
      <c r="BQ168" s="277"/>
    </row>
    <row r="169" spans="1:69" ht="18.75">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J169" s="177"/>
      <c r="AK169" s="177"/>
      <c r="AL169" s="177"/>
      <c r="AM169" s="177"/>
      <c r="AN169" s="177"/>
      <c r="AO169" s="177"/>
      <c r="AP169" s="177"/>
      <c r="AQ169" s="177"/>
      <c r="AR169" s="177"/>
      <c r="AU169" s="177"/>
      <c r="AV169" s="177"/>
      <c r="AW169" s="177"/>
      <c r="AX169" s="177"/>
      <c r="AY169" s="177"/>
      <c r="AZ169" s="177"/>
      <c r="BA169" s="177"/>
      <c r="BB169" s="177"/>
      <c r="BC169" s="177"/>
      <c r="BD169" s="177"/>
      <c r="BE169" s="177"/>
      <c r="BF169" s="177"/>
      <c r="BG169" s="177"/>
      <c r="BH169" s="177"/>
      <c r="BI169" s="177"/>
      <c r="BJ169" s="177"/>
      <c r="BK169" s="177"/>
      <c r="BL169" s="177"/>
      <c r="BO169" s="277"/>
      <c r="BP169" s="277"/>
      <c r="BQ169" s="277"/>
    </row>
    <row r="170" spans="1:69" ht="18.75">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J170" s="177"/>
      <c r="AK170" s="177"/>
      <c r="AL170" s="177"/>
      <c r="AM170" s="177"/>
      <c r="AN170" s="177"/>
      <c r="AO170" s="177"/>
      <c r="AP170" s="177"/>
      <c r="AQ170" s="177"/>
      <c r="AR170" s="177"/>
      <c r="AU170" s="177"/>
      <c r="AV170" s="177"/>
      <c r="AW170" s="177"/>
      <c r="AX170" s="177"/>
      <c r="AY170" s="177"/>
      <c r="AZ170" s="177"/>
      <c r="BA170" s="177"/>
      <c r="BB170" s="177"/>
      <c r="BC170" s="177"/>
      <c r="BD170" s="177"/>
      <c r="BE170" s="177"/>
      <c r="BF170" s="177"/>
      <c r="BG170" s="177"/>
      <c r="BH170" s="177"/>
      <c r="BI170" s="177"/>
      <c r="BJ170" s="177"/>
      <c r="BK170" s="177"/>
      <c r="BL170" s="177"/>
      <c r="BO170" s="277"/>
      <c r="BP170" s="277"/>
      <c r="BQ170" s="277"/>
    </row>
    <row r="171" spans="1:69" ht="18.75">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J171" s="177"/>
      <c r="AK171" s="177"/>
      <c r="AL171" s="177"/>
      <c r="AM171" s="177"/>
      <c r="AN171" s="177"/>
      <c r="AO171" s="177"/>
      <c r="AP171" s="177"/>
      <c r="AQ171" s="177"/>
      <c r="AR171" s="177"/>
      <c r="AU171" s="177"/>
      <c r="AV171" s="177"/>
      <c r="AW171" s="177"/>
      <c r="AX171" s="177"/>
      <c r="AY171" s="177"/>
      <c r="AZ171" s="177"/>
      <c r="BA171" s="177"/>
      <c r="BB171" s="177"/>
      <c r="BC171" s="177"/>
      <c r="BD171" s="177"/>
      <c r="BE171" s="177"/>
      <c r="BF171" s="177"/>
      <c r="BG171" s="177"/>
      <c r="BH171" s="177"/>
      <c r="BI171" s="177"/>
      <c r="BJ171" s="177"/>
      <c r="BK171" s="177"/>
      <c r="BL171" s="177"/>
      <c r="BO171" s="277"/>
      <c r="BP171" s="277"/>
      <c r="BQ171" s="277"/>
    </row>
    <row r="172" spans="1:69" ht="18.75">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J172" s="177"/>
      <c r="AK172" s="177"/>
      <c r="AL172" s="177"/>
      <c r="AM172" s="177"/>
      <c r="AN172" s="177"/>
      <c r="AO172" s="177"/>
      <c r="AP172" s="177"/>
      <c r="AQ172" s="177"/>
      <c r="AR172" s="177"/>
      <c r="AU172" s="177"/>
      <c r="AV172" s="177"/>
      <c r="AW172" s="177"/>
      <c r="AX172" s="177"/>
      <c r="AY172" s="177"/>
      <c r="AZ172" s="177"/>
      <c r="BA172" s="177"/>
      <c r="BB172" s="177"/>
      <c r="BC172" s="177"/>
      <c r="BD172" s="177"/>
      <c r="BE172" s="177"/>
      <c r="BF172" s="177"/>
      <c r="BG172" s="177"/>
      <c r="BH172" s="177"/>
      <c r="BI172" s="177"/>
      <c r="BJ172" s="177"/>
      <c r="BK172" s="177"/>
      <c r="BL172" s="177"/>
      <c r="BO172" s="277"/>
      <c r="BP172" s="277"/>
      <c r="BQ172" s="277"/>
    </row>
    <row r="173" spans="1:69" ht="18.75">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J173" s="177"/>
      <c r="AK173" s="177"/>
      <c r="AL173" s="177"/>
      <c r="AM173" s="177"/>
      <c r="AN173" s="177"/>
      <c r="AO173" s="177"/>
      <c r="AP173" s="177"/>
      <c r="AQ173" s="177"/>
      <c r="AR173" s="177"/>
      <c r="AU173" s="177"/>
      <c r="AV173" s="177"/>
      <c r="AW173" s="177"/>
      <c r="AX173" s="177"/>
      <c r="AY173" s="177"/>
      <c r="AZ173" s="177"/>
      <c r="BA173" s="177"/>
      <c r="BB173" s="177"/>
      <c r="BC173" s="177"/>
      <c r="BD173" s="177"/>
      <c r="BE173" s="177"/>
      <c r="BF173" s="177"/>
      <c r="BG173" s="177"/>
      <c r="BH173" s="177"/>
      <c r="BI173" s="177"/>
      <c r="BJ173" s="177"/>
      <c r="BK173" s="177"/>
      <c r="BL173" s="177"/>
      <c r="BO173" s="277"/>
      <c r="BP173" s="277"/>
      <c r="BQ173" s="277"/>
    </row>
    <row r="174" spans="1:69" ht="18.75">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J174" s="177"/>
      <c r="AK174" s="177"/>
      <c r="AL174" s="177"/>
      <c r="AM174" s="177"/>
      <c r="AN174" s="177"/>
      <c r="AO174" s="177"/>
      <c r="AP174" s="177"/>
      <c r="AQ174" s="177"/>
      <c r="AR174" s="177"/>
      <c r="AU174" s="177"/>
      <c r="AV174" s="177"/>
      <c r="AW174" s="177"/>
      <c r="AX174" s="177"/>
      <c r="AY174" s="177"/>
      <c r="AZ174" s="177"/>
      <c r="BA174" s="177"/>
      <c r="BB174" s="177"/>
      <c r="BC174" s="177"/>
      <c r="BD174" s="177"/>
      <c r="BE174" s="177"/>
      <c r="BF174" s="177"/>
      <c r="BG174" s="177"/>
      <c r="BH174" s="177"/>
      <c r="BI174" s="177"/>
      <c r="BJ174" s="177"/>
      <c r="BK174" s="177"/>
      <c r="BL174" s="177"/>
      <c r="BO174" s="277"/>
      <c r="BP174" s="277"/>
      <c r="BQ174" s="277"/>
    </row>
    <row r="175" spans="1:69" ht="18.75">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J175" s="177"/>
      <c r="AK175" s="177"/>
      <c r="AL175" s="177"/>
      <c r="AM175" s="177"/>
      <c r="AN175" s="177"/>
      <c r="AO175" s="177"/>
      <c r="AP175" s="177"/>
      <c r="AQ175" s="177"/>
      <c r="AR175" s="177"/>
      <c r="AU175" s="177"/>
      <c r="AV175" s="177"/>
      <c r="AW175" s="177"/>
      <c r="AX175" s="177"/>
      <c r="AY175" s="177"/>
      <c r="AZ175" s="177"/>
      <c r="BA175" s="177"/>
      <c r="BB175" s="177"/>
      <c r="BC175" s="177"/>
      <c r="BD175" s="177"/>
      <c r="BE175" s="177"/>
      <c r="BF175" s="177"/>
      <c r="BG175" s="177"/>
      <c r="BH175" s="177"/>
      <c r="BI175" s="177"/>
      <c r="BJ175" s="177"/>
      <c r="BK175" s="177"/>
      <c r="BL175" s="177"/>
      <c r="BO175" s="277"/>
      <c r="BP175" s="277"/>
      <c r="BQ175" s="277"/>
    </row>
    <row r="176" spans="1:69" ht="18.75">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J176" s="177"/>
      <c r="AK176" s="177"/>
      <c r="AL176" s="177"/>
      <c r="AM176" s="177"/>
      <c r="AN176" s="177"/>
      <c r="AO176" s="177"/>
      <c r="AP176" s="177"/>
      <c r="AQ176" s="177"/>
      <c r="AR176" s="177"/>
      <c r="AU176" s="177"/>
      <c r="AV176" s="177"/>
      <c r="AW176" s="177"/>
      <c r="AX176" s="177"/>
      <c r="AY176" s="177"/>
      <c r="AZ176" s="177"/>
      <c r="BA176" s="177"/>
      <c r="BB176" s="177"/>
      <c r="BC176" s="177"/>
      <c r="BD176" s="177"/>
      <c r="BE176" s="177"/>
      <c r="BF176" s="177"/>
      <c r="BG176" s="177"/>
      <c r="BH176" s="177"/>
      <c r="BI176" s="177"/>
      <c r="BJ176" s="177"/>
      <c r="BK176" s="177"/>
      <c r="BL176" s="177"/>
      <c r="BO176" s="277"/>
      <c r="BP176" s="277"/>
      <c r="BQ176" s="277"/>
    </row>
    <row r="177" spans="1:69" ht="18.75">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J177" s="177"/>
      <c r="AK177" s="177"/>
      <c r="AL177" s="177"/>
      <c r="AM177" s="177"/>
      <c r="AN177" s="177"/>
      <c r="AO177" s="177"/>
      <c r="AP177" s="177"/>
      <c r="AQ177" s="177"/>
      <c r="AR177" s="177"/>
      <c r="AU177" s="177"/>
      <c r="AV177" s="177"/>
      <c r="AW177" s="177"/>
      <c r="AX177" s="177"/>
      <c r="AY177" s="177"/>
      <c r="AZ177" s="177"/>
      <c r="BA177" s="177"/>
      <c r="BB177" s="177"/>
      <c r="BC177" s="177"/>
      <c r="BD177" s="177"/>
      <c r="BE177" s="177"/>
      <c r="BF177" s="177"/>
      <c r="BG177" s="177"/>
      <c r="BH177" s="177"/>
      <c r="BI177" s="177"/>
      <c r="BJ177" s="177"/>
      <c r="BK177" s="177"/>
      <c r="BL177" s="177"/>
      <c r="BO177" s="277"/>
      <c r="BP177" s="277"/>
      <c r="BQ177" s="277"/>
    </row>
    <row r="178" spans="1:69" ht="18.75">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J178" s="177"/>
      <c r="AK178" s="177"/>
      <c r="AL178" s="177"/>
      <c r="AM178" s="177"/>
      <c r="AN178" s="177"/>
      <c r="AO178" s="177"/>
      <c r="AP178" s="177"/>
      <c r="AQ178" s="177"/>
      <c r="AR178" s="177"/>
      <c r="AU178" s="177"/>
      <c r="AV178" s="177"/>
      <c r="AW178" s="177"/>
      <c r="AX178" s="177"/>
      <c r="AY178" s="177"/>
      <c r="AZ178" s="177"/>
      <c r="BA178" s="177"/>
      <c r="BB178" s="177"/>
      <c r="BC178" s="177"/>
      <c r="BD178" s="177"/>
      <c r="BE178" s="177"/>
      <c r="BF178" s="177"/>
      <c r="BG178" s="177"/>
      <c r="BH178" s="177"/>
      <c r="BI178" s="177"/>
      <c r="BJ178" s="177"/>
      <c r="BK178" s="177"/>
      <c r="BL178" s="177"/>
      <c r="BO178" s="277"/>
      <c r="BP178" s="277"/>
      <c r="BQ178" s="277"/>
    </row>
    <row r="179" spans="1:69" ht="18.75">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J179" s="177"/>
      <c r="AK179" s="177"/>
      <c r="AL179" s="177"/>
      <c r="AM179" s="177"/>
      <c r="AN179" s="177"/>
      <c r="AO179" s="177"/>
      <c r="AP179" s="177"/>
      <c r="AQ179" s="177"/>
      <c r="AR179" s="177"/>
      <c r="AU179" s="177"/>
      <c r="AV179" s="177"/>
      <c r="AW179" s="177"/>
      <c r="AX179" s="177"/>
      <c r="AY179" s="177"/>
      <c r="AZ179" s="177"/>
      <c r="BA179" s="177"/>
      <c r="BB179" s="177"/>
      <c r="BC179" s="177"/>
      <c r="BD179" s="177"/>
      <c r="BE179" s="177"/>
      <c r="BF179" s="177"/>
      <c r="BG179" s="177"/>
      <c r="BH179" s="177"/>
      <c r="BI179" s="177"/>
      <c r="BJ179" s="177"/>
      <c r="BK179" s="177"/>
      <c r="BL179" s="177"/>
      <c r="BO179" s="277"/>
      <c r="BP179" s="277"/>
      <c r="BQ179" s="277"/>
    </row>
    <row r="180" spans="1:69" ht="18.75">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J180" s="177"/>
      <c r="AK180" s="177"/>
      <c r="AL180" s="177"/>
      <c r="AM180" s="177"/>
      <c r="AN180" s="177"/>
      <c r="AO180" s="177"/>
      <c r="AP180" s="177"/>
      <c r="AQ180" s="177"/>
      <c r="AR180" s="177"/>
      <c r="AU180" s="177"/>
      <c r="AV180" s="177"/>
      <c r="AW180" s="177"/>
      <c r="AX180" s="177"/>
      <c r="AY180" s="177"/>
      <c r="AZ180" s="177"/>
      <c r="BA180" s="177"/>
      <c r="BB180" s="177"/>
      <c r="BC180" s="177"/>
      <c r="BD180" s="177"/>
      <c r="BE180" s="177"/>
      <c r="BF180" s="177"/>
      <c r="BG180" s="177"/>
      <c r="BH180" s="177"/>
      <c r="BI180" s="177"/>
      <c r="BJ180" s="177"/>
      <c r="BK180" s="177"/>
      <c r="BL180" s="177"/>
      <c r="BO180" s="277"/>
      <c r="BP180" s="277"/>
      <c r="BQ180" s="277"/>
    </row>
    <row r="181" spans="1:69" ht="18.75">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J181" s="177"/>
      <c r="AK181" s="177"/>
      <c r="AL181" s="177"/>
      <c r="AM181" s="177"/>
      <c r="AN181" s="177"/>
      <c r="AO181" s="177"/>
      <c r="AP181" s="177"/>
      <c r="AQ181" s="177"/>
      <c r="AR181" s="177"/>
      <c r="AU181" s="177"/>
      <c r="AV181" s="177"/>
      <c r="AW181" s="177"/>
      <c r="AX181" s="177"/>
      <c r="AY181" s="177"/>
      <c r="AZ181" s="177"/>
      <c r="BA181" s="177"/>
      <c r="BB181" s="177"/>
      <c r="BC181" s="177"/>
      <c r="BD181" s="177"/>
      <c r="BE181" s="177"/>
      <c r="BF181" s="177"/>
      <c r="BG181" s="177"/>
      <c r="BH181" s="177"/>
      <c r="BI181" s="177"/>
      <c r="BJ181" s="177"/>
      <c r="BK181" s="177"/>
      <c r="BL181" s="177"/>
      <c r="BO181" s="277"/>
      <c r="BP181" s="277"/>
      <c r="BQ181" s="277"/>
    </row>
    <row r="182" spans="1:69" ht="18.75">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J182" s="177"/>
      <c r="AK182" s="177"/>
      <c r="AL182" s="177"/>
      <c r="AM182" s="177"/>
      <c r="AN182" s="177"/>
      <c r="AO182" s="177"/>
      <c r="AP182" s="177"/>
      <c r="AQ182" s="177"/>
      <c r="AR182" s="177"/>
      <c r="AU182" s="177"/>
      <c r="AV182" s="177"/>
      <c r="AW182" s="177"/>
      <c r="AX182" s="177"/>
      <c r="AY182" s="177"/>
      <c r="AZ182" s="177"/>
      <c r="BA182" s="177"/>
      <c r="BB182" s="177"/>
      <c r="BC182" s="177"/>
      <c r="BD182" s="177"/>
      <c r="BE182" s="177"/>
      <c r="BF182" s="177"/>
      <c r="BG182" s="177"/>
      <c r="BH182" s="177"/>
      <c r="BI182" s="177"/>
      <c r="BJ182" s="177"/>
      <c r="BK182" s="177"/>
      <c r="BL182" s="177"/>
      <c r="BO182" s="277"/>
      <c r="BP182" s="277"/>
      <c r="BQ182" s="277"/>
    </row>
    <row r="183" spans="1:69" ht="18.75">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J183" s="177"/>
      <c r="AK183" s="177"/>
      <c r="AL183" s="177"/>
      <c r="AM183" s="177"/>
      <c r="AN183" s="177"/>
      <c r="AO183" s="177"/>
      <c r="AP183" s="177"/>
      <c r="AQ183" s="177"/>
      <c r="AR183" s="177"/>
      <c r="AU183" s="177"/>
      <c r="AV183" s="177"/>
      <c r="AW183" s="177"/>
      <c r="AX183" s="177"/>
      <c r="AY183" s="177"/>
      <c r="AZ183" s="177"/>
      <c r="BA183" s="177"/>
      <c r="BB183" s="177"/>
      <c r="BC183" s="177"/>
      <c r="BD183" s="177"/>
      <c r="BE183" s="177"/>
      <c r="BF183" s="177"/>
      <c r="BG183" s="177"/>
      <c r="BH183" s="177"/>
      <c r="BI183" s="177"/>
      <c r="BJ183" s="177"/>
      <c r="BK183" s="177"/>
      <c r="BL183" s="177"/>
      <c r="BO183" s="277"/>
      <c r="BP183" s="277"/>
      <c r="BQ183" s="277"/>
    </row>
    <row r="184" spans="1:69" ht="18.75">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J184" s="177"/>
      <c r="AK184" s="177"/>
      <c r="AL184" s="177"/>
      <c r="AM184" s="177"/>
      <c r="AN184" s="177"/>
      <c r="AO184" s="177"/>
      <c r="AP184" s="177"/>
      <c r="AQ184" s="177"/>
      <c r="AR184" s="177"/>
      <c r="AU184" s="177"/>
      <c r="AV184" s="177"/>
      <c r="AW184" s="177"/>
      <c r="AX184" s="177"/>
      <c r="AY184" s="177"/>
      <c r="AZ184" s="177"/>
      <c r="BA184" s="177"/>
      <c r="BB184" s="177"/>
      <c r="BC184" s="177"/>
      <c r="BD184" s="177"/>
      <c r="BE184" s="177"/>
      <c r="BF184" s="177"/>
      <c r="BG184" s="177"/>
      <c r="BH184" s="177"/>
      <c r="BI184" s="177"/>
      <c r="BJ184" s="177"/>
      <c r="BK184" s="177"/>
      <c r="BL184" s="177"/>
      <c r="BO184" s="277"/>
      <c r="BP184" s="277"/>
      <c r="BQ184" s="277"/>
    </row>
    <row r="185" spans="1:69" ht="18.75">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J185" s="177"/>
      <c r="AK185" s="177"/>
      <c r="AL185" s="177"/>
      <c r="AM185" s="177"/>
      <c r="AN185" s="177"/>
      <c r="AO185" s="177"/>
      <c r="AP185" s="177"/>
      <c r="AQ185" s="177"/>
      <c r="AR185" s="177"/>
      <c r="AU185" s="177"/>
      <c r="AV185" s="177"/>
      <c r="AW185" s="177"/>
      <c r="AX185" s="177"/>
      <c r="AY185" s="177"/>
      <c r="AZ185" s="177"/>
      <c r="BA185" s="177"/>
      <c r="BB185" s="177"/>
      <c r="BC185" s="177"/>
      <c r="BD185" s="177"/>
      <c r="BE185" s="177"/>
      <c r="BF185" s="177"/>
      <c r="BG185" s="177"/>
      <c r="BH185" s="177"/>
      <c r="BI185" s="177"/>
      <c r="BJ185" s="177"/>
      <c r="BK185" s="177"/>
      <c r="BL185" s="177"/>
      <c r="BO185" s="277"/>
      <c r="BP185" s="277"/>
      <c r="BQ185" s="277"/>
    </row>
    <row r="186" spans="1:69" ht="18.75">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J186" s="177"/>
      <c r="AK186" s="177"/>
      <c r="AL186" s="177"/>
      <c r="AM186" s="177"/>
      <c r="AN186" s="177"/>
      <c r="AO186" s="177"/>
      <c r="AP186" s="177"/>
      <c r="AQ186" s="177"/>
      <c r="AR186" s="177"/>
      <c r="AU186" s="177"/>
      <c r="AV186" s="177"/>
      <c r="AW186" s="177"/>
      <c r="AX186" s="177"/>
      <c r="AY186" s="177"/>
      <c r="AZ186" s="177"/>
      <c r="BA186" s="177"/>
      <c r="BB186" s="177"/>
      <c r="BC186" s="177"/>
      <c r="BD186" s="177"/>
      <c r="BE186" s="177"/>
      <c r="BF186" s="177"/>
      <c r="BG186" s="177"/>
      <c r="BH186" s="177"/>
      <c r="BI186" s="177"/>
      <c r="BJ186" s="177"/>
      <c r="BK186" s="177"/>
      <c r="BL186" s="177"/>
      <c r="BO186" s="277"/>
      <c r="BP186" s="277"/>
      <c r="BQ186" s="277"/>
    </row>
    <row r="187" spans="1:69" ht="18.75">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J187" s="177"/>
      <c r="AK187" s="177"/>
      <c r="AL187" s="177"/>
      <c r="AM187" s="177"/>
      <c r="AN187" s="177"/>
      <c r="AO187" s="177"/>
      <c r="AP187" s="177"/>
      <c r="AQ187" s="177"/>
      <c r="AR187" s="177"/>
      <c r="AU187" s="177"/>
      <c r="AV187" s="177"/>
      <c r="AW187" s="177"/>
      <c r="AX187" s="177"/>
      <c r="AY187" s="177"/>
      <c r="AZ187" s="177"/>
      <c r="BA187" s="177"/>
      <c r="BB187" s="177"/>
      <c r="BC187" s="177"/>
      <c r="BD187" s="177"/>
      <c r="BE187" s="177"/>
      <c r="BF187" s="177"/>
      <c r="BG187" s="177"/>
      <c r="BH187" s="177"/>
      <c r="BI187" s="177"/>
      <c r="BJ187" s="177"/>
      <c r="BK187" s="177"/>
      <c r="BL187" s="177"/>
      <c r="BO187" s="277"/>
      <c r="BP187" s="277"/>
      <c r="BQ187" s="277"/>
    </row>
    <row r="188" spans="1:69" ht="18.75">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J188" s="177"/>
      <c r="AK188" s="177"/>
      <c r="AL188" s="177"/>
      <c r="AM188" s="177"/>
      <c r="AN188" s="177"/>
      <c r="AO188" s="177"/>
      <c r="AP188" s="177"/>
      <c r="AQ188" s="177"/>
      <c r="AR188" s="177"/>
      <c r="AU188" s="177"/>
      <c r="AV188" s="177"/>
      <c r="AW188" s="177"/>
      <c r="AX188" s="177"/>
      <c r="AY188" s="177"/>
      <c r="AZ188" s="177"/>
      <c r="BA188" s="177"/>
      <c r="BB188" s="177"/>
      <c r="BC188" s="177"/>
      <c r="BD188" s="177"/>
      <c r="BE188" s="177"/>
      <c r="BF188" s="177"/>
      <c r="BG188" s="177"/>
      <c r="BH188" s="177"/>
      <c r="BI188" s="177"/>
      <c r="BJ188" s="177"/>
      <c r="BK188" s="177"/>
      <c r="BL188" s="177"/>
      <c r="BO188" s="277"/>
      <c r="BP188" s="277"/>
      <c r="BQ188" s="277"/>
    </row>
    <row r="189" spans="1:69" ht="18.75">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J189" s="177"/>
      <c r="AK189" s="177"/>
      <c r="AL189" s="177"/>
      <c r="AM189" s="177"/>
      <c r="AN189" s="177"/>
      <c r="AO189" s="177"/>
      <c r="AP189" s="177"/>
      <c r="AQ189" s="177"/>
      <c r="AR189" s="177"/>
      <c r="AU189" s="177"/>
      <c r="AV189" s="177"/>
      <c r="AW189" s="177"/>
      <c r="AX189" s="177"/>
      <c r="AY189" s="177"/>
      <c r="AZ189" s="177"/>
      <c r="BA189" s="177"/>
      <c r="BB189" s="177"/>
      <c r="BC189" s="177"/>
      <c r="BD189" s="177"/>
      <c r="BE189" s="177"/>
      <c r="BF189" s="177"/>
      <c r="BG189" s="177"/>
      <c r="BH189" s="177"/>
      <c r="BI189" s="177"/>
      <c r="BJ189" s="177"/>
      <c r="BK189" s="177"/>
      <c r="BL189" s="177"/>
      <c r="BO189" s="277"/>
      <c r="BP189" s="277"/>
      <c r="BQ189" s="277"/>
    </row>
    <row r="190" spans="1:69" ht="18.75">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J190" s="177"/>
      <c r="AK190" s="177"/>
      <c r="AL190" s="177"/>
      <c r="AM190" s="177"/>
      <c r="AN190" s="177"/>
      <c r="AO190" s="177"/>
      <c r="AP190" s="177"/>
      <c r="AQ190" s="177"/>
      <c r="AR190" s="177"/>
      <c r="AU190" s="177"/>
      <c r="AV190" s="177"/>
      <c r="AW190" s="177"/>
      <c r="AX190" s="177"/>
      <c r="AY190" s="177"/>
      <c r="AZ190" s="177"/>
      <c r="BA190" s="177"/>
      <c r="BB190" s="177"/>
      <c r="BC190" s="177"/>
      <c r="BD190" s="177"/>
      <c r="BE190" s="177"/>
      <c r="BF190" s="177"/>
      <c r="BG190" s="177"/>
      <c r="BH190" s="177"/>
      <c r="BI190" s="177"/>
      <c r="BJ190" s="177"/>
      <c r="BK190" s="177"/>
      <c r="BL190" s="177"/>
      <c r="BO190" s="277"/>
      <c r="BP190" s="277"/>
      <c r="BQ190" s="277"/>
    </row>
    <row r="191" spans="1:69" ht="18.75">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J191" s="177"/>
      <c r="AK191" s="177"/>
      <c r="AL191" s="177"/>
      <c r="AM191" s="177"/>
      <c r="AN191" s="177"/>
      <c r="AO191" s="177"/>
      <c r="AP191" s="177"/>
      <c r="AQ191" s="177"/>
      <c r="AR191" s="177"/>
      <c r="AU191" s="177"/>
      <c r="AV191" s="177"/>
      <c r="AW191" s="177"/>
      <c r="AX191" s="177"/>
      <c r="AY191" s="177"/>
      <c r="AZ191" s="177"/>
      <c r="BA191" s="177"/>
      <c r="BB191" s="177"/>
      <c r="BC191" s="177"/>
      <c r="BD191" s="177"/>
      <c r="BE191" s="177"/>
      <c r="BF191" s="177"/>
      <c r="BG191" s="177"/>
      <c r="BH191" s="177"/>
      <c r="BI191" s="177"/>
      <c r="BJ191" s="177"/>
      <c r="BK191" s="177"/>
      <c r="BL191" s="177"/>
      <c r="BO191" s="277"/>
      <c r="BP191" s="277"/>
      <c r="BQ191" s="277"/>
    </row>
    <row r="192" spans="1:69" ht="18.75">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J192" s="177"/>
      <c r="AK192" s="177"/>
      <c r="AL192" s="177"/>
      <c r="AM192" s="177"/>
      <c r="AN192" s="177"/>
      <c r="AO192" s="177"/>
      <c r="AP192" s="177"/>
      <c r="AQ192" s="177"/>
      <c r="AR192" s="177"/>
      <c r="AU192" s="177"/>
      <c r="AV192" s="177"/>
      <c r="AW192" s="177"/>
      <c r="AX192" s="177"/>
      <c r="AY192" s="177"/>
      <c r="AZ192" s="177"/>
      <c r="BA192" s="177"/>
      <c r="BB192" s="177"/>
      <c r="BC192" s="177"/>
      <c r="BD192" s="177"/>
      <c r="BE192" s="177"/>
      <c r="BF192" s="177"/>
      <c r="BG192" s="177"/>
      <c r="BH192" s="177"/>
      <c r="BI192" s="177"/>
      <c r="BJ192" s="177"/>
      <c r="BK192" s="177"/>
      <c r="BL192" s="177"/>
      <c r="BO192" s="277"/>
      <c r="BP192" s="277"/>
      <c r="BQ192" s="277"/>
    </row>
    <row r="193" spans="1:69" ht="18.75">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J193" s="177"/>
      <c r="AK193" s="177"/>
      <c r="AL193" s="177"/>
      <c r="AM193" s="177"/>
      <c r="AN193" s="177"/>
      <c r="AO193" s="177"/>
      <c r="AP193" s="177"/>
      <c r="AQ193" s="177"/>
      <c r="AR193" s="177"/>
      <c r="AU193" s="177"/>
      <c r="AV193" s="177"/>
      <c r="AW193" s="177"/>
      <c r="AX193" s="177"/>
      <c r="AY193" s="177"/>
      <c r="AZ193" s="177"/>
      <c r="BA193" s="177"/>
      <c r="BB193" s="177"/>
      <c r="BC193" s="177"/>
      <c r="BD193" s="177"/>
      <c r="BE193" s="177"/>
      <c r="BF193" s="177"/>
      <c r="BG193" s="177"/>
      <c r="BH193" s="177"/>
      <c r="BI193" s="177"/>
      <c r="BJ193" s="177"/>
      <c r="BK193" s="177"/>
      <c r="BL193" s="177"/>
      <c r="BO193" s="277"/>
      <c r="BP193" s="277"/>
      <c r="BQ193" s="277"/>
    </row>
    <row r="194" spans="1:69" ht="18.75">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J194" s="177"/>
      <c r="AK194" s="177"/>
      <c r="AL194" s="177"/>
      <c r="AM194" s="177"/>
      <c r="AN194" s="177"/>
      <c r="AO194" s="177"/>
      <c r="AP194" s="177"/>
      <c r="AQ194" s="177"/>
      <c r="AR194" s="177"/>
      <c r="AU194" s="177"/>
      <c r="AV194" s="177"/>
      <c r="AW194" s="177"/>
      <c r="AX194" s="177"/>
      <c r="AY194" s="177"/>
      <c r="AZ194" s="177"/>
      <c r="BA194" s="177"/>
      <c r="BB194" s="177"/>
      <c r="BC194" s="177"/>
      <c r="BD194" s="177"/>
      <c r="BE194" s="177"/>
      <c r="BF194" s="177"/>
      <c r="BG194" s="177"/>
      <c r="BH194" s="177"/>
      <c r="BI194" s="177"/>
      <c r="BJ194" s="177"/>
      <c r="BK194" s="177"/>
      <c r="BL194" s="177"/>
      <c r="BO194" s="277"/>
      <c r="BP194" s="277"/>
      <c r="BQ194" s="277"/>
    </row>
    <row r="195" spans="1:69" ht="18.75">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J195" s="177"/>
      <c r="AK195" s="177"/>
      <c r="AL195" s="177"/>
      <c r="AM195" s="177"/>
      <c r="AN195" s="177"/>
      <c r="AO195" s="177"/>
      <c r="AP195" s="177"/>
      <c r="AQ195" s="177"/>
      <c r="AR195" s="177"/>
      <c r="AU195" s="177"/>
      <c r="AV195" s="177"/>
      <c r="AW195" s="177"/>
      <c r="AX195" s="177"/>
      <c r="AY195" s="177"/>
      <c r="AZ195" s="177"/>
      <c r="BA195" s="177"/>
      <c r="BB195" s="177"/>
      <c r="BC195" s="177"/>
      <c r="BD195" s="177"/>
      <c r="BE195" s="177"/>
      <c r="BF195" s="177"/>
      <c r="BG195" s="177"/>
      <c r="BH195" s="177"/>
      <c r="BI195" s="177"/>
      <c r="BJ195" s="177"/>
      <c r="BK195" s="177"/>
      <c r="BL195" s="177"/>
      <c r="BO195" s="277"/>
      <c r="BP195" s="277"/>
      <c r="BQ195" s="277"/>
    </row>
    <row r="196" spans="1:69" ht="18.75">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J196" s="177"/>
      <c r="AK196" s="177"/>
      <c r="AL196" s="177"/>
      <c r="AM196" s="177"/>
      <c r="AN196" s="177"/>
      <c r="AO196" s="177"/>
      <c r="AP196" s="177"/>
      <c r="AQ196" s="177"/>
      <c r="AR196" s="177"/>
      <c r="AU196" s="177"/>
      <c r="AV196" s="177"/>
      <c r="AW196" s="177"/>
      <c r="AX196" s="177"/>
      <c r="AY196" s="177"/>
      <c r="AZ196" s="177"/>
      <c r="BA196" s="177"/>
      <c r="BB196" s="177"/>
      <c r="BC196" s="177"/>
      <c r="BD196" s="177"/>
      <c r="BE196" s="177"/>
      <c r="BF196" s="177"/>
      <c r="BG196" s="177"/>
      <c r="BH196" s="177"/>
      <c r="BI196" s="177"/>
      <c r="BJ196" s="177"/>
      <c r="BK196" s="177"/>
      <c r="BL196" s="177"/>
      <c r="BO196" s="277"/>
      <c r="BP196" s="277"/>
      <c r="BQ196" s="277"/>
    </row>
    <row r="197" spans="1:69" ht="18.75">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J197" s="177"/>
      <c r="AK197" s="177"/>
      <c r="AL197" s="177"/>
      <c r="AM197" s="177"/>
      <c r="AN197" s="177"/>
      <c r="AO197" s="177"/>
      <c r="AP197" s="177"/>
      <c r="AQ197" s="177"/>
      <c r="AR197" s="177"/>
      <c r="AU197" s="177"/>
      <c r="AV197" s="177"/>
      <c r="AW197" s="177"/>
      <c r="AX197" s="177"/>
      <c r="AY197" s="177"/>
      <c r="AZ197" s="177"/>
      <c r="BA197" s="177"/>
      <c r="BB197" s="177"/>
      <c r="BC197" s="177"/>
      <c r="BD197" s="177"/>
      <c r="BE197" s="177"/>
      <c r="BF197" s="177"/>
      <c r="BG197" s="177"/>
      <c r="BH197" s="177"/>
      <c r="BI197" s="177"/>
      <c r="BJ197" s="177"/>
      <c r="BK197" s="177"/>
      <c r="BL197" s="177"/>
      <c r="BO197" s="277"/>
      <c r="BP197" s="277"/>
      <c r="BQ197" s="277"/>
    </row>
    <row r="198" spans="1:69" ht="18.75">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J198" s="177"/>
      <c r="AK198" s="177"/>
      <c r="AL198" s="177"/>
      <c r="AM198" s="177"/>
      <c r="AN198" s="177"/>
      <c r="AO198" s="177"/>
      <c r="AP198" s="177"/>
      <c r="AQ198" s="177"/>
      <c r="AR198" s="177"/>
      <c r="AU198" s="177"/>
      <c r="AV198" s="177"/>
      <c r="AW198" s="177"/>
      <c r="AX198" s="177"/>
      <c r="AY198" s="177"/>
      <c r="AZ198" s="177"/>
      <c r="BA198" s="177"/>
      <c r="BB198" s="177"/>
      <c r="BC198" s="177"/>
      <c r="BD198" s="177"/>
      <c r="BE198" s="177"/>
      <c r="BF198" s="177"/>
      <c r="BG198" s="177"/>
      <c r="BH198" s="177"/>
      <c r="BI198" s="177"/>
      <c r="BJ198" s="177"/>
      <c r="BK198" s="177"/>
      <c r="BL198" s="177"/>
      <c r="BO198" s="277"/>
      <c r="BP198" s="277"/>
      <c r="BQ198" s="277"/>
    </row>
    <row r="199" spans="1:69" ht="18.75">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J199" s="177"/>
      <c r="AK199" s="177"/>
      <c r="AL199" s="177"/>
      <c r="AM199" s="177"/>
      <c r="AN199" s="177"/>
      <c r="AO199" s="177"/>
      <c r="AP199" s="177"/>
      <c r="AQ199" s="177"/>
      <c r="AR199" s="177"/>
      <c r="AU199" s="177"/>
      <c r="AV199" s="177"/>
      <c r="AW199" s="177"/>
      <c r="AX199" s="177"/>
      <c r="AY199" s="177"/>
      <c r="AZ199" s="177"/>
      <c r="BA199" s="177"/>
      <c r="BB199" s="177"/>
      <c r="BC199" s="177"/>
      <c r="BD199" s="177"/>
      <c r="BE199" s="177"/>
      <c r="BF199" s="177"/>
      <c r="BG199" s="177"/>
      <c r="BH199" s="177"/>
      <c r="BI199" s="177"/>
      <c r="BJ199" s="177"/>
      <c r="BK199" s="177"/>
      <c r="BL199" s="177"/>
      <c r="BO199" s="277"/>
      <c r="BP199" s="277"/>
      <c r="BQ199" s="277"/>
    </row>
    <row r="200" spans="1:69" ht="18.75">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J200" s="177"/>
      <c r="AK200" s="177"/>
      <c r="AL200" s="177"/>
      <c r="AM200" s="177"/>
      <c r="AN200" s="177"/>
      <c r="AO200" s="177"/>
      <c r="AP200" s="177"/>
      <c r="AQ200" s="177"/>
      <c r="AR200" s="177"/>
      <c r="AU200" s="177"/>
      <c r="AV200" s="177"/>
      <c r="AW200" s="177"/>
      <c r="AX200" s="177"/>
      <c r="AY200" s="177"/>
      <c r="AZ200" s="177"/>
      <c r="BA200" s="177"/>
      <c r="BB200" s="177"/>
      <c r="BC200" s="177"/>
      <c r="BD200" s="177"/>
      <c r="BE200" s="177"/>
      <c r="BF200" s="177"/>
      <c r="BG200" s="177"/>
      <c r="BH200" s="177"/>
      <c r="BI200" s="177"/>
      <c r="BJ200" s="177"/>
      <c r="BK200" s="177"/>
      <c r="BL200" s="177"/>
      <c r="BO200" s="277"/>
      <c r="BP200" s="277"/>
      <c r="BQ200" s="277"/>
    </row>
    <row r="201" spans="1:69" ht="18.75">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J201" s="177"/>
      <c r="AK201" s="177"/>
      <c r="AL201" s="177"/>
      <c r="AM201" s="177"/>
      <c r="AN201" s="177"/>
      <c r="AO201" s="177"/>
      <c r="AP201" s="177"/>
      <c r="AQ201" s="177"/>
      <c r="AR201" s="177"/>
      <c r="AU201" s="177"/>
      <c r="AV201" s="177"/>
      <c r="AW201" s="177"/>
      <c r="AX201" s="177"/>
      <c r="AY201" s="177"/>
      <c r="AZ201" s="177"/>
      <c r="BA201" s="177"/>
      <c r="BB201" s="177"/>
      <c r="BC201" s="177"/>
      <c r="BD201" s="177"/>
      <c r="BE201" s="177"/>
      <c r="BF201" s="177"/>
      <c r="BG201" s="177"/>
      <c r="BH201" s="177"/>
      <c r="BI201" s="177"/>
      <c r="BJ201" s="177"/>
      <c r="BK201" s="177"/>
      <c r="BL201" s="177"/>
      <c r="BO201" s="277"/>
      <c r="BP201" s="277"/>
      <c r="BQ201" s="277"/>
    </row>
    <row r="202" spans="1:69" ht="18.75">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J202" s="177"/>
      <c r="AK202" s="177"/>
      <c r="AL202" s="177"/>
      <c r="AM202" s="177"/>
      <c r="AN202" s="177"/>
      <c r="AO202" s="177"/>
      <c r="AP202" s="177"/>
      <c r="AQ202" s="177"/>
      <c r="AR202" s="177"/>
      <c r="AU202" s="177"/>
      <c r="AV202" s="177"/>
      <c r="AW202" s="177"/>
      <c r="AX202" s="177"/>
      <c r="AY202" s="177"/>
      <c r="AZ202" s="177"/>
      <c r="BA202" s="177"/>
      <c r="BB202" s="177"/>
      <c r="BC202" s="177"/>
      <c r="BD202" s="177"/>
      <c r="BE202" s="177"/>
      <c r="BF202" s="177"/>
      <c r="BG202" s="177"/>
      <c r="BH202" s="177"/>
      <c r="BI202" s="177"/>
      <c r="BJ202" s="177"/>
      <c r="BK202" s="177"/>
      <c r="BL202" s="177"/>
      <c r="BO202" s="277"/>
      <c r="BP202" s="277"/>
      <c r="BQ202" s="277"/>
    </row>
    <row r="203" spans="1:69" ht="18.75">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J203" s="177"/>
      <c r="AK203" s="177"/>
      <c r="AL203" s="177"/>
      <c r="AM203" s="177"/>
      <c r="AN203" s="177"/>
      <c r="AO203" s="177"/>
      <c r="AP203" s="177"/>
      <c r="AQ203" s="177"/>
      <c r="AR203" s="177"/>
      <c r="AU203" s="177"/>
      <c r="AV203" s="177"/>
      <c r="AW203" s="177"/>
      <c r="AX203" s="177"/>
      <c r="AY203" s="177"/>
      <c r="AZ203" s="177"/>
      <c r="BA203" s="177"/>
      <c r="BB203" s="177"/>
      <c r="BC203" s="177"/>
      <c r="BD203" s="177"/>
      <c r="BE203" s="177"/>
      <c r="BF203" s="177"/>
      <c r="BG203" s="177"/>
      <c r="BH203" s="177"/>
      <c r="BI203" s="177"/>
      <c r="BJ203" s="177"/>
      <c r="BK203" s="177"/>
      <c r="BL203" s="177"/>
      <c r="BO203" s="277"/>
      <c r="BP203" s="277"/>
      <c r="BQ203" s="277"/>
    </row>
    <row r="204" spans="1:69" ht="18.75">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J204" s="177"/>
      <c r="AK204" s="177"/>
      <c r="AL204" s="177"/>
      <c r="AM204" s="177"/>
      <c r="AN204" s="177"/>
      <c r="AO204" s="177"/>
      <c r="AP204" s="177"/>
      <c r="AQ204" s="177"/>
      <c r="AR204" s="177"/>
      <c r="AU204" s="177"/>
      <c r="AV204" s="177"/>
      <c r="AW204" s="177"/>
      <c r="AX204" s="177"/>
      <c r="AY204" s="177"/>
      <c r="AZ204" s="177"/>
      <c r="BA204" s="177"/>
      <c r="BB204" s="177"/>
      <c r="BC204" s="177"/>
      <c r="BD204" s="177"/>
      <c r="BE204" s="177"/>
      <c r="BF204" s="177"/>
      <c r="BG204" s="177"/>
      <c r="BH204" s="177"/>
      <c r="BI204" s="177"/>
      <c r="BJ204" s="177"/>
      <c r="BK204" s="177"/>
      <c r="BL204" s="177"/>
      <c r="BO204" s="277"/>
      <c r="BP204" s="277"/>
      <c r="BQ204" s="277"/>
    </row>
    <row r="205" spans="1:69" ht="18.75">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J205" s="177"/>
      <c r="AK205" s="177"/>
      <c r="AL205" s="177"/>
      <c r="AM205" s="177"/>
      <c r="AN205" s="177"/>
      <c r="AO205" s="177"/>
      <c r="AP205" s="177"/>
      <c r="AQ205" s="177"/>
      <c r="AR205" s="177"/>
      <c r="AU205" s="177"/>
      <c r="AV205" s="177"/>
      <c r="AW205" s="177"/>
      <c r="AX205" s="177"/>
      <c r="AY205" s="177"/>
      <c r="AZ205" s="177"/>
      <c r="BA205" s="177"/>
      <c r="BB205" s="177"/>
      <c r="BC205" s="177"/>
      <c r="BD205" s="177"/>
      <c r="BE205" s="177"/>
      <c r="BF205" s="177"/>
      <c r="BG205" s="177"/>
      <c r="BH205" s="177"/>
      <c r="BI205" s="177"/>
      <c r="BJ205" s="177"/>
      <c r="BK205" s="177"/>
      <c r="BL205" s="177"/>
      <c r="BO205" s="277"/>
      <c r="BP205" s="277"/>
      <c r="BQ205" s="277"/>
    </row>
    <row r="206" spans="1:69" ht="18.75">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J206" s="177"/>
      <c r="AK206" s="177"/>
      <c r="AL206" s="177"/>
      <c r="AM206" s="177"/>
      <c r="AN206" s="177"/>
      <c r="AO206" s="177"/>
      <c r="AP206" s="177"/>
      <c r="AQ206" s="177"/>
      <c r="AR206" s="177"/>
      <c r="AU206" s="177"/>
      <c r="AV206" s="177"/>
      <c r="AW206" s="177"/>
      <c r="AX206" s="177"/>
      <c r="AY206" s="177"/>
      <c r="AZ206" s="177"/>
      <c r="BA206" s="177"/>
      <c r="BB206" s="177"/>
      <c r="BC206" s="177"/>
      <c r="BD206" s="177"/>
      <c r="BE206" s="177"/>
      <c r="BF206" s="177"/>
      <c r="BG206" s="177"/>
      <c r="BH206" s="177"/>
      <c r="BI206" s="177"/>
      <c r="BJ206" s="177"/>
      <c r="BK206" s="177"/>
      <c r="BL206" s="177"/>
      <c r="BO206" s="277"/>
      <c r="BP206" s="277"/>
      <c r="BQ206" s="277"/>
    </row>
    <row r="207" spans="1:69" ht="18.75">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J207" s="177"/>
      <c r="AK207" s="177"/>
      <c r="AL207" s="177"/>
      <c r="AM207" s="177"/>
      <c r="AN207" s="177"/>
      <c r="AO207" s="177"/>
      <c r="AP207" s="177"/>
      <c r="AQ207" s="177"/>
      <c r="AR207" s="177"/>
      <c r="AU207" s="177"/>
      <c r="AV207" s="177"/>
      <c r="AW207" s="177"/>
      <c r="AX207" s="177"/>
      <c r="AY207" s="177"/>
      <c r="AZ207" s="177"/>
      <c r="BA207" s="177"/>
      <c r="BB207" s="177"/>
      <c r="BC207" s="177"/>
      <c r="BD207" s="177"/>
      <c r="BE207" s="177"/>
      <c r="BF207" s="177"/>
      <c r="BG207" s="177"/>
      <c r="BH207" s="177"/>
      <c r="BI207" s="177"/>
      <c r="BJ207" s="177"/>
      <c r="BK207" s="177"/>
      <c r="BL207" s="177"/>
      <c r="BO207" s="277"/>
      <c r="BP207" s="277"/>
      <c r="BQ207" s="277"/>
    </row>
    <row r="208" spans="1:69" ht="18.75">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J208" s="177"/>
      <c r="AK208" s="177"/>
      <c r="AL208" s="177"/>
      <c r="AM208" s="177"/>
      <c r="AN208" s="177"/>
      <c r="AO208" s="177"/>
      <c r="AP208" s="177"/>
      <c r="AQ208" s="177"/>
      <c r="AR208" s="177"/>
      <c r="AU208" s="177"/>
      <c r="AV208" s="177"/>
      <c r="AW208" s="177"/>
      <c r="AX208" s="177"/>
      <c r="AY208" s="177"/>
      <c r="AZ208" s="177"/>
      <c r="BA208" s="177"/>
      <c r="BB208" s="177"/>
      <c r="BC208" s="177"/>
      <c r="BD208" s="177"/>
      <c r="BE208" s="177"/>
      <c r="BF208" s="177"/>
      <c r="BG208" s="177"/>
      <c r="BH208" s="177"/>
      <c r="BI208" s="177"/>
      <c r="BJ208" s="177"/>
      <c r="BK208" s="177"/>
      <c r="BL208" s="177"/>
      <c r="BO208" s="277"/>
      <c r="BP208" s="277"/>
      <c r="BQ208" s="277"/>
    </row>
    <row r="209" spans="1:69" ht="18.75">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7"/>
      <c r="AJ209" s="177"/>
      <c r="AK209" s="177"/>
      <c r="AL209" s="177"/>
      <c r="AM209" s="177"/>
      <c r="AN209" s="177"/>
      <c r="AO209" s="177"/>
      <c r="AP209" s="177"/>
      <c r="AQ209" s="177"/>
      <c r="AR209" s="177"/>
      <c r="AU209" s="177"/>
      <c r="AV209" s="177"/>
      <c r="AW209" s="177"/>
      <c r="AX209" s="177"/>
      <c r="AY209" s="177"/>
      <c r="AZ209" s="177"/>
      <c r="BA209" s="177"/>
      <c r="BB209" s="177"/>
      <c r="BC209" s="177"/>
      <c r="BD209" s="177"/>
      <c r="BE209" s="177"/>
      <c r="BF209" s="177"/>
      <c r="BG209" s="177"/>
      <c r="BH209" s="177"/>
      <c r="BI209" s="177"/>
      <c r="BJ209" s="177"/>
      <c r="BK209" s="177"/>
      <c r="BL209" s="177"/>
      <c r="BO209" s="277"/>
      <c r="BP209" s="277"/>
      <c r="BQ209" s="277"/>
    </row>
    <row r="210" spans="1:69" ht="18.75">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J210" s="177"/>
      <c r="AK210" s="177"/>
      <c r="AL210" s="177"/>
      <c r="AM210" s="177"/>
      <c r="AN210" s="177"/>
      <c r="AO210" s="177"/>
      <c r="AP210" s="177"/>
      <c r="AQ210" s="177"/>
      <c r="AR210" s="177"/>
      <c r="AU210" s="177"/>
      <c r="AV210" s="177"/>
      <c r="AW210" s="177"/>
      <c r="AX210" s="177"/>
      <c r="AY210" s="177"/>
      <c r="AZ210" s="177"/>
      <c r="BA210" s="177"/>
      <c r="BB210" s="177"/>
      <c r="BC210" s="177"/>
      <c r="BD210" s="177"/>
      <c r="BE210" s="177"/>
      <c r="BF210" s="177"/>
      <c r="BG210" s="177"/>
      <c r="BH210" s="177"/>
      <c r="BI210" s="177"/>
      <c r="BJ210" s="177"/>
      <c r="BK210" s="177"/>
      <c r="BL210" s="177"/>
      <c r="BO210" s="277"/>
      <c r="BP210" s="277"/>
      <c r="BQ210" s="277"/>
    </row>
    <row r="211" spans="1:69" ht="18.75">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J211" s="177"/>
      <c r="AK211" s="177"/>
      <c r="AL211" s="177"/>
      <c r="AM211" s="177"/>
      <c r="AN211" s="177"/>
      <c r="AO211" s="177"/>
      <c r="AP211" s="177"/>
      <c r="AQ211" s="177"/>
      <c r="AR211" s="177"/>
      <c r="AU211" s="177"/>
      <c r="AV211" s="177"/>
      <c r="AW211" s="177"/>
      <c r="AX211" s="177"/>
      <c r="AY211" s="177"/>
      <c r="AZ211" s="177"/>
      <c r="BA211" s="177"/>
      <c r="BB211" s="177"/>
      <c r="BC211" s="177"/>
      <c r="BD211" s="177"/>
      <c r="BE211" s="177"/>
      <c r="BF211" s="177"/>
      <c r="BG211" s="177"/>
      <c r="BH211" s="177"/>
      <c r="BI211" s="177"/>
      <c r="BJ211" s="177"/>
      <c r="BK211" s="177"/>
      <c r="BL211" s="177"/>
      <c r="BO211" s="277"/>
      <c r="BP211" s="277"/>
      <c r="BQ211" s="277"/>
    </row>
    <row r="212" spans="1:69" ht="18.75">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c r="AC212" s="177"/>
      <c r="AD212" s="177"/>
      <c r="AE212" s="177"/>
      <c r="AF212" s="177"/>
      <c r="AG212" s="177"/>
      <c r="AH212" s="177"/>
      <c r="AJ212" s="177"/>
      <c r="AK212" s="177"/>
      <c r="AL212" s="177"/>
      <c r="AM212" s="177"/>
      <c r="AN212" s="177"/>
      <c r="AO212" s="177"/>
      <c r="AP212" s="177"/>
      <c r="AQ212" s="177"/>
      <c r="AR212" s="177"/>
      <c r="AU212" s="177"/>
      <c r="AV212" s="177"/>
      <c r="AW212" s="177"/>
      <c r="AX212" s="177"/>
      <c r="AY212" s="177"/>
      <c r="AZ212" s="177"/>
      <c r="BA212" s="177"/>
      <c r="BB212" s="177"/>
      <c r="BC212" s="177"/>
      <c r="BD212" s="177"/>
      <c r="BE212" s="177"/>
      <c r="BF212" s="177"/>
      <c r="BG212" s="177"/>
      <c r="BH212" s="177"/>
      <c r="BI212" s="177"/>
      <c r="BJ212" s="177"/>
      <c r="BK212" s="177"/>
      <c r="BL212" s="177"/>
      <c r="BO212" s="277"/>
      <c r="BP212" s="277"/>
      <c r="BQ212" s="277"/>
    </row>
    <row r="213" spans="1:69" ht="18.75">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c r="AJ213" s="177"/>
      <c r="AK213" s="177"/>
      <c r="AL213" s="177"/>
      <c r="AM213" s="177"/>
      <c r="AN213" s="177"/>
      <c r="AO213" s="177"/>
      <c r="AP213" s="177"/>
      <c r="AQ213" s="177"/>
      <c r="AR213" s="177"/>
      <c r="AU213" s="177"/>
      <c r="AV213" s="177"/>
      <c r="AW213" s="177"/>
      <c r="AX213" s="177"/>
      <c r="AY213" s="177"/>
      <c r="AZ213" s="177"/>
      <c r="BA213" s="177"/>
      <c r="BB213" s="177"/>
      <c r="BC213" s="177"/>
      <c r="BD213" s="177"/>
      <c r="BE213" s="177"/>
      <c r="BF213" s="177"/>
      <c r="BG213" s="177"/>
      <c r="BH213" s="177"/>
      <c r="BI213" s="177"/>
      <c r="BJ213" s="177"/>
      <c r="BK213" s="177"/>
      <c r="BL213" s="177"/>
      <c r="BO213" s="277"/>
      <c r="BP213" s="277"/>
      <c r="BQ213" s="277"/>
    </row>
    <row r="214" spans="1:69" ht="18.75">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c r="AC214" s="177"/>
      <c r="AD214" s="177"/>
      <c r="AE214" s="177"/>
      <c r="AF214" s="177"/>
      <c r="AG214" s="177"/>
      <c r="AH214" s="177"/>
      <c r="AJ214" s="177"/>
      <c r="AK214" s="177"/>
      <c r="AL214" s="177"/>
      <c r="AM214" s="177"/>
      <c r="AN214" s="177"/>
      <c r="AO214" s="177"/>
      <c r="AP214" s="177"/>
      <c r="AQ214" s="177"/>
      <c r="AR214" s="177"/>
      <c r="AU214" s="177"/>
      <c r="AV214" s="177"/>
      <c r="AW214" s="177"/>
      <c r="AX214" s="177"/>
      <c r="AY214" s="177"/>
      <c r="AZ214" s="177"/>
      <c r="BA214" s="177"/>
      <c r="BB214" s="177"/>
      <c r="BC214" s="177"/>
      <c r="BD214" s="177"/>
      <c r="BE214" s="177"/>
      <c r="BF214" s="177"/>
      <c r="BG214" s="177"/>
      <c r="BH214" s="177"/>
      <c r="BI214" s="177"/>
      <c r="BJ214" s="177"/>
      <c r="BK214" s="177"/>
      <c r="BL214" s="177"/>
      <c r="BO214" s="277"/>
      <c r="BP214" s="277"/>
      <c r="BQ214" s="277"/>
    </row>
    <row r="215" spans="1:69" ht="18.75">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77"/>
      <c r="AE215" s="177"/>
      <c r="AF215" s="177"/>
      <c r="AG215" s="177"/>
      <c r="AH215" s="177"/>
      <c r="AJ215" s="177"/>
      <c r="AK215" s="177"/>
      <c r="AL215" s="177"/>
      <c r="AM215" s="177"/>
      <c r="AN215" s="177"/>
      <c r="AO215" s="177"/>
      <c r="AP215" s="177"/>
      <c r="AQ215" s="177"/>
      <c r="AR215" s="177"/>
      <c r="AU215" s="177"/>
      <c r="AV215" s="177"/>
      <c r="AW215" s="177"/>
      <c r="AX215" s="177"/>
      <c r="AY215" s="177"/>
      <c r="AZ215" s="177"/>
      <c r="BA215" s="177"/>
      <c r="BB215" s="177"/>
      <c r="BC215" s="177"/>
      <c r="BD215" s="177"/>
      <c r="BE215" s="177"/>
      <c r="BF215" s="177"/>
      <c r="BG215" s="177"/>
      <c r="BH215" s="177"/>
      <c r="BI215" s="177"/>
      <c r="BJ215" s="177"/>
      <c r="BK215" s="177"/>
      <c r="BL215" s="177"/>
      <c r="BO215" s="277"/>
      <c r="BP215" s="277"/>
      <c r="BQ215" s="277"/>
    </row>
    <row r="216" spans="1:69" ht="18.75">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c r="AC216" s="177"/>
      <c r="AD216" s="177"/>
      <c r="AE216" s="177"/>
      <c r="AF216" s="177"/>
      <c r="AG216" s="177"/>
      <c r="AH216" s="177"/>
      <c r="AJ216" s="177"/>
      <c r="AK216" s="177"/>
      <c r="AL216" s="177"/>
      <c r="AM216" s="177"/>
      <c r="AN216" s="177"/>
      <c r="AO216" s="177"/>
      <c r="AP216" s="177"/>
      <c r="AQ216" s="177"/>
      <c r="AR216" s="177"/>
      <c r="AU216" s="177"/>
      <c r="AV216" s="177"/>
      <c r="AW216" s="177"/>
      <c r="AX216" s="177"/>
      <c r="AY216" s="177"/>
      <c r="AZ216" s="177"/>
      <c r="BA216" s="177"/>
      <c r="BB216" s="177"/>
      <c r="BC216" s="177"/>
      <c r="BD216" s="177"/>
      <c r="BE216" s="177"/>
      <c r="BF216" s="177"/>
      <c r="BG216" s="177"/>
      <c r="BH216" s="177"/>
      <c r="BI216" s="177"/>
      <c r="BJ216" s="177"/>
      <c r="BK216" s="177"/>
      <c r="BL216" s="177"/>
      <c r="BO216" s="277"/>
      <c r="BP216" s="277"/>
      <c r="BQ216" s="277"/>
    </row>
    <row r="217" spans="1:69" ht="18.75">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c r="AE217" s="177"/>
      <c r="AF217" s="177"/>
      <c r="AG217" s="177"/>
      <c r="AH217" s="177"/>
      <c r="AJ217" s="177"/>
      <c r="AK217" s="177"/>
      <c r="AL217" s="177"/>
      <c r="AM217" s="177"/>
      <c r="AN217" s="177"/>
      <c r="AO217" s="177"/>
      <c r="AP217" s="177"/>
      <c r="AQ217" s="177"/>
      <c r="AR217" s="177"/>
      <c r="AU217" s="177"/>
      <c r="AV217" s="177"/>
      <c r="AW217" s="177"/>
      <c r="AX217" s="177"/>
      <c r="AY217" s="177"/>
      <c r="AZ217" s="177"/>
      <c r="BA217" s="177"/>
      <c r="BB217" s="177"/>
      <c r="BC217" s="177"/>
      <c r="BD217" s="177"/>
      <c r="BE217" s="177"/>
      <c r="BF217" s="177"/>
      <c r="BG217" s="177"/>
      <c r="BH217" s="177"/>
      <c r="BI217" s="177"/>
      <c r="BJ217" s="177"/>
      <c r="BK217" s="177"/>
      <c r="BL217" s="177"/>
      <c r="BO217" s="277"/>
      <c r="BP217" s="277"/>
      <c r="BQ217" s="277"/>
    </row>
    <row r="218" spans="1:69" ht="18.75">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J218" s="177"/>
      <c r="AK218" s="177"/>
      <c r="AL218" s="177"/>
      <c r="AM218" s="177"/>
      <c r="AN218" s="177"/>
      <c r="AO218" s="177"/>
      <c r="AP218" s="177"/>
      <c r="AQ218" s="177"/>
      <c r="AR218" s="177"/>
      <c r="AU218" s="177"/>
      <c r="AV218" s="177"/>
      <c r="AW218" s="177"/>
      <c r="AX218" s="177"/>
      <c r="AY218" s="177"/>
      <c r="AZ218" s="177"/>
      <c r="BA218" s="177"/>
      <c r="BB218" s="177"/>
      <c r="BC218" s="177"/>
      <c r="BD218" s="177"/>
      <c r="BE218" s="177"/>
      <c r="BF218" s="177"/>
      <c r="BG218" s="177"/>
      <c r="BH218" s="177"/>
      <c r="BI218" s="177"/>
      <c r="BJ218" s="177"/>
      <c r="BK218" s="177"/>
      <c r="BL218" s="177"/>
      <c r="BO218" s="277"/>
      <c r="BP218" s="277"/>
      <c r="BQ218" s="277"/>
    </row>
    <row r="219" spans="1:69" ht="18.75">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J219" s="177"/>
      <c r="AK219" s="177"/>
      <c r="AL219" s="177"/>
      <c r="AM219" s="177"/>
      <c r="AN219" s="177"/>
      <c r="AO219" s="177"/>
      <c r="AP219" s="177"/>
      <c r="AQ219" s="177"/>
      <c r="AR219" s="177"/>
      <c r="AU219" s="177"/>
      <c r="AV219" s="177"/>
      <c r="AW219" s="177"/>
      <c r="AX219" s="177"/>
      <c r="AY219" s="177"/>
      <c r="AZ219" s="177"/>
      <c r="BA219" s="177"/>
      <c r="BB219" s="177"/>
      <c r="BC219" s="177"/>
      <c r="BD219" s="177"/>
      <c r="BE219" s="177"/>
      <c r="BF219" s="177"/>
      <c r="BG219" s="177"/>
      <c r="BH219" s="177"/>
      <c r="BI219" s="177"/>
      <c r="BJ219" s="177"/>
      <c r="BK219" s="177"/>
      <c r="BL219" s="177"/>
      <c r="BO219" s="277"/>
      <c r="BP219" s="277"/>
      <c r="BQ219" s="277"/>
    </row>
    <row r="220" spans="1:69" ht="18.75">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J220" s="177"/>
      <c r="AK220" s="177"/>
      <c r="AL220" s="177"/>
      <c r="AM220" s="177"/>
      <c r="AN220" s="177"/>
      <c r="AO220" s="177"/>
      <c r="AP220" s="177"/>
      <c r="AQ220" s="177"/>
      <c r="AR220" s="177"/>
      <c r="AU220" s="177"/>
      <c r="AV220" s="177"/>
      <c r="AW220" s="177"/>
      <c r="AX220" s="177"/>
      <c r="AY220" s="177"/>
      <c r="AZ220" s="177"/>
      <c r="BA220" s="177"/>
      <c r="BB220" s="177"/>
      <c r="BC220" s="177"/>
      <c r="BD220" s="177"/>
      <c r="BE220" s="177"/>
      <c r="BF220" s="177"/>
      <c r="BG220" s="177"/>
      <c r="BH220" s="177"/>
      <c r="BI220" s="177"/>
      <c r="BJ220" s="177"/>
      <c r="BK220" s="177"/>
      <c r="BL220" s="177"/>
      <c r="BO220" s="277"/>
      <c r="BP220" s="277"/>
      <c r="BQ220" s="277"/>
    </row>
    <row r="221" spans="1:69" ht="18.75">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J221" s="177"/>
      <c r="AK221" s="177"/>
      <c r="AL221" s="177"/>
      <c r="AM221" s="177"/>
      <c r="AN221" s="177"/>
      <c r="AO221" s="177"/>
      <c r="AP221" s="177"/>
      <c r="AQ221" s="177"/>
      <c r="AR221" s="177"/>
      <c r="AU221" s="177"/>
      <c r="AV221" s="177"/>
      <c r="AW221" s="177"/>
      <c r="AX221" s="177"/>
      <c r="AY221" s="177"/>
      <c r="AZ221" s="177"/>
      <c r="BA221" s="177"/>
      <c r="BB221" s="177"/>
      <c r="BC221" s="177"/>
      <c r="BD221" s="177"/>
      <c r="BE221" s="177"/>
      <c r="BF221" s="177"/>
      <c r="BG221" s="177"/>
      <c r="BH221" s="177"/>
      <c r="BI221" s="177"/>
      <c r="BJ221" s="177"/>
      <c r="BK221" s="177"/>
      <c r="BL221" s="177"/>
      <c r="BO221" s="277"/>
      <c r="BP221" s="277"/>
      <c r="BQ221" s="277"/>
    </row>
    <row r="222" spans="1:69" ht="18.75">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J222" s="177"/>
      <c r="AK222" s="177"/>
      <c r="AL222" s="177"/>
      <c r="AM222" s="177"/>
      <c r="AN222" s="177"/>
      <c r="AO222" s="177"/>
      <c r="AP222" s="177"/>
      <c r="AQ222" s="177"/>
      <c r="AR222" s="177"/>
      <c r="AU222" s="177"/>
      <c r="AV222" s="177"/>
      <c r="AW222" s="177"/>
      <c r="AX222" s="177"/>
      <c r="AY222" s="177"/>
      <c r="AZ222" s="177"/>
      <c r="BA222" s="177"/>
      <c r="BB222" s="177"/>
      <c r="BC222" s="177"/>
      <c r="BD222" s="177"/>
      <c r="BE222" s="177"/>
      <c r="BF222" s="177"/>
      <c r="BG222" s="177"/>
      <c r="BH222" s="177"/>
      <c r="BI222" s="177"/>
      <c r="BJ222" s="177"/>
      <c r="BK222" s="177"/>
      <c r="BL222" s="177"/>
      <c r="BO222" s="277"/>
      <c r="BP222" s="277"/>
      <c r="BQ222" s="277"/>
    </row>
    <row r="223" spans="1:69" ht="18.75">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J223" s="177"/>
      <c r="AK223" s="177"/>
      <c r="AL223" s="177"/>
      <c r="AM223" s="177"/>
      <c r="AN223" s="177"/>
      <c r="AO223" s="177"/>
      <c r="AP223" s="177"/>
      <c r="AQ223" s="177"/>
      <c r="AR223" s="177"/>
      <c r="AU223" s="177"/>
      <c r="AV223" s="177"/>
      <c r="AW223" s="177"/>
      <c r="AX223" s="177"/>
      <c r="AY223" s="177"/>
      <c r="AZ223" s="177"/>
      <c r="BA223" s="177"/>
      <c r="BB223" s="177"/>
      <c r="BC223" s="177"/>
      <c r="BD223" s="177"/>
      <c r="BE223" s="177"/>
      <c r="BF223" s="177"/>
      <c r="BG223" s="177"/>
      <c r="BH223" s="177"/>
      <c r="BI223" s="177"/>
      <c r="BJ223" s="177"/>
      <c r="BK223" s="177"/>
      <c r="BL223" s="177"/>
      <c r="BO223" s="277"/>
      <c r="BP223" s="277"/>
      <c r="BQ223" s="277"/>
    </row>
    <row r="224" spans="1:69" ht="18.75">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J224" s="177"/>
      <c r="AK224" s="177"/>
      <c r="AL224" s="177"/>
      <c r="AM224" s="177"/>
      <c r="AN224" s="177"/>
      <c r="AO224" s="177"/>
      <c r="AP224" s="177"/>
      <c r="AQ224" s="177"/>
      <c r="AR224" s="177"/>
      <c r="AU224" s="177"/>
      <c r="AV224" s="177"/>
      <c r="AW224" s="177"/>
      <c r="AX224" s="177"/>
      <c r="AY224" s="177"/>
      <c r="AZ224" s="177"/>
      <c r="BA224" s="177"/>
      <c r="BB224" s="177"/>
      <c r="BC224" s="177"/>
      <c r="BD224" s="177"/>
      <c r="BE224" s="177"/>
      <c r="BF224" s="177"/>
      <c r="BG224" s="177"/>
      <c r="BH224" s="177"/>
      <c r="BI224" s="177"/>
      <c r="BJ224" s="177"/>
      <c r="BK224" s="177"/>
      <c r="BL224" s="177"/>
      <c r="BO224" s="277"/>
      <c r="BP224" s="277"/>
      <c r="BQ224" s="277"/>
    </row>
    <row r="225" spans="1:69" ht="18.75">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J225" s="177"/>
      <c r="AK225" s="177"/>
      <c r="AL225" s="177"/>
      <c r="AM225" s="177"/>
      <c r="AN225" s="177"/>
      <c r="AO225" s="177"/>
      <c r="AP225" s="177"/>
      <c r="AQ225" s="177"/>
      <c r="AR225" s="177"/>
      <c r="AU225" s="177"/>
      <c r="AV225" s="177"/>
      <c r="AW225" s="177"/>
      <c r="AX225" s="177"/>
      <c r="AY225" s="177"/>
      <c r="AZ225" s="177"/>
      <c r="BA225" s="177"/>
      <c r="BB225" s="177"/>
      <c r="BC225" s="177"/>
      <c r="BD225" s="177"/>
      <c r="BE225" s="177"/>
      <c r="BF225" s="177"/>
      <c r="BG225" s="177"/>
      <c r="BH225" s="177"/>
      <c r="BI225" s="177"/>
      <c r="BJ225" s="177"/>
      <c r="BK225" s="177"/>
      <c r="BL225" s="177"/>
      <c r="BO225" s="277"/>
      <c r="BP225" s="277"/>
      <c r="BQ225" s="277"/>
    </row>
    <row r="226" spans="1:69" ht="18.75">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J226" s="177"/>
      <c r="AK226" s="177"/>
      <c r="AL226" s="177"/>
      <c r="AM226" s="177"/>
      <c r="AN226" s="177"/>
      <c r="AO226" s="177"/>
      <c r="AP226" s="177"/>
      <c r="AQ226" s="177"/>
      <c r="AR226" s="177"/>
      <c r="AU226" s="177"/>
      <c r="AV226" s="177"/>
      <c r="AW226" s="177"/>
      <c r="AX226" s="177"/>
      <c r="AY226" s="177"/>
      <c r="AZ226" s="177"/>
      <c r="BA226" s="177"/>
      <c r="BB226" s="177"/>
      <c r="BC226" s="177"/>
      <c r="BD226" s="177"/>
      <c r="BE226" s="177"/>
      <c r="BF226" s="177"/>
      <c r="BG226" s="177"/>
      <c r="BH226" s="177"/>
      <c r="BI226" s="177"/>
      <c r="BJ226" s="177"/>
      <c r="BK226" s="177"/>
      <c r="BL226" s="177"/>
      <c r="BO226" s="277"/>
      <c r="BP226" s="277"/>
      <c r="BQ226" s="277"/>
    </row>
    <row r="227" spans="1:69" ht="18.75">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J227" s="177"/>
      <c r="AK227" s="177"/>
      <c r="AL227" s="177"/>
      <c r="AM227" s="177"/>
      <c r="AN227" s="177"/>
      <c r="AO227" s="177"/>
      <c r="AP227" s="177"/>
      <c r="AQ227" s="177"/>
      <c r="AR227" s="177"/>
      <c r="AU227" s="177"/>
      <c r="AV227" s="177"/>
      <c r="AW227" s="177"/>
      <c r="AX227" s="177"/>
      <c r="AY227" s="177"/>
      <c r="AZ227" s="177"/>
      <c r="BA227" s="177"/>
      <c r="BB227" s="177"/>
      <c r="BC227" s="177"/>
      <c r="BD227" s="177"/>
      <c r="BE227" s="177"/>
      <c r="BF227" s="177"/>
      <c r="BG227" s="177"/>
      <c r="BH227" s="177"/>
      <c r="BI227" s="177"/>
      <c r="BJ227" s="177"/>
      <c r="BK227" s="177"/>
      <c r="BL227" s="177"/>
      <c r="BO227" s="277"/>
      <c r="BP227" s="277"/>
      <c r="BQ227" s="277"/>
    </row>
    <row r="228" spans="1:69" ht="18.75">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J228" s="177"/>
      <c r="AK228" s="177"/>
      <c r="AL228" s="177"/>
      <c r="AM228" s="177"/>
      <c r="AN228" s="177"/>
      <c r="AO228" s="177"/>
      <c r="AP228" s="177"/>
      <c r="AQ228" s="177"/>
      <c r="AR228" s="177"/>
      <c r="AU228" s="177"/>
      <c r="AV228" s="177"/>
      <c r="AW228" s="177"/>
      <c r="AX228" s="177"/>
      <c r="AY228" s="177"/>
      <c r="AZ228" s="177"/>
      <c r="BA228" s="177"/>
      <c r="BB228" s="177"/>
      <c r="BC228" s="177"/>
      <c r="BD228" s="177"/>
      <c r="BE228" s="177"/>
      <c r="BF228" s="177"/>
      <c r="BG228" s="177"/>
      <c r="BH228" s="177"/>
      <c r="BI228" s="177"/>
      <c r="BJ228" s="177"/>
      <c r="BK228" s="177"/>
      <c r="BL228" s="177"/>
      <c r="BO228" s="277"/>
      <c r="BP228" s="277"/>
      <c r="BQ228" s="277"/>
    </row>
    <row r="229" spans="1:69" ht="18.75">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J229" s="177"/>
      <c r="AK229" s="177"/>
      <c r="AL229" s="177"/>
      <c r="AM229" s="177"/>
      <c r="AN229" s="177"/>
      <c r="AO229" s="177"/>
      <c r="AP229" s="177"/>
      <c r="AQ229" s="177"/>
      <c r="AR229" s="177"/>
      <c r="AU229" s="177"/>
      <c r="AV229" s="177"/>
      <c r="AW229" s="177"/>
      <c r="AX229" s="177"/>
      <c r="AY229" s="177"/>
      <c r="AZ229" s="177"/>
      <c r="BA229" s="177"/>
      <c r="BB229" s="177"/>
      <c r="BC229" s="177"/>
      <c r="BD229" s="177"/>
      <c r="BE229" s="177"/>
      <c r="BF229" s="177"/>
      <c r="BG229" s="177"/>
      <c r="BH229" s="177"/>
      <c r="BI229" s="177"/>
      <c r="BJ229" s="177"/>
      <c r="BK229" s="177"/>
      <c r="BL229" s="177"/>
      <c r="BO229" s="277"/>
      <c r="BP229" s="277"/>
      <c r="BQ229" s="277"/>
    </row>
    <row r="230" spans="1:69" ht="18.75">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J230" s="177"/>
      <c r="AK230" s="177"/>
      <c r="AL230" s="177"/>
      <c r="AM230" s="177"/>
      <c r="AN230" s="177"/>
      <c r="AO230" s="177"/>
      <c r="AP230" s="177"/>
      <c r="AQ230" s="177"/>
      <c r="AR230" s="177"/>
      <c r="AU230" s="177"/>
      <c r="AV230" s="177"/>
      <c r="AW230" s="177"/>
      <c r="AX230" s="177"/>
      <c r="AY230" s="177"/>
      <c r="AZ230" s="177"/>
      <c r="BA230" s="177"/>
      <c r="BB230" s="177"/>
      <c r="BC230" s="177"/>
      <c r="BD230" s="177"/>
      <c r="BE230" s="177"/>
      <c r="BF230" s="177"/>
      <c r="BG230" s="177"/>
      <c r="BH230" s="177"/>
      <c r="BI230" s="177"/>
      <c r="BJ230" s="177"/>
      <c r="BK230" s="177"/>
      <c r="BL230" s="177"/>
      <c r="BO230" s="277"/>
      <c r="BP230" s="277"/>
      <c r="BQ230" s="277"/>
    </row>
    <row r="231" spans="1:69" ht="18.75">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J231" s="177"/>
      <c r="AK231" s="177"/>
      <c r="AL231" s="177"/>
      <c r="AM231" s="177"/>
      <c r="AN231" s="177"/>
      <c r="AO231" s="177"/>
      <c r="AP231" s="177"/>
      <c r="AQ231" s="177"/>
      <c r="AR231" s="177"/>
      <c r="AU231" s="177"/>
      <c r="AV231" s="177"/>
      <c r="AW231" s="177"/>
      <c r="AX231" s="177"/>
      <c r="AY231" s="177"/>
      <c r="AZ231" s="177"/>
      <c r="BA231" s="177"/>
      <c r="BB231" s="177"/>
      <c r="BC231" s="177"/>
      <c r="BD231" s="177"/>
      <c r="BE231" s="177"/>
      <c r="BF231" s="177"/>
      <c r="BG231" s="177"/>
      <c r="BH231" s="177"/>
      <c r="BI231" s="177"/>
      <c r="BJ231" s="177"/>
      <c r="BK231" s="177"/>
      <c r="BL231" s="177"/>
      <c r="BO231" s="277"/>
      <c r="BP231" s="277"/>
      <c r="BQ231" s="277"/>
    </row>
    <row r="232" spans="1:69" ht="18.75">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J232" s="177"/>
      <c r="AK232" s="177"/>
      <c r="AL232" s="177"/>
      <c r="AM232" s="177"/>
      <c r="AN232" s="177"/>
      <c r="AO232" s="177"/>
      <c r="AP232" s="177"/>
      <c r="AQ232" s="177"/>
      <c r="AR232" s="177"/>
      <c r="AU232" s="177"/>
      <c r="AV232" s="177"/>
      <c r="AW232" s="177"/>
      <c r="AX232" s="177"/>
      <c r="AY232" s="177"/>
      <c r="AZ232" s="177"/>
      <c r="BA232" s="177"/>
      <c r="BB232" s="177"/>
      <c r="BC232" s="177"/>
      <c r="BD232" s="177"/>
      <c r="BE232" s="177"/>
      <c r="BF232" s="177"/>
      <c r="BG232" s="177"/>
      <c r="BH232" s="177"/>
      <c r="BI232" s="177"/>
      <c r="BJ232" s="177"/>
      <c r="BK232" s="177"/>
      <c r="BL232" s="177"/>
      <c r="BO232" s="277"/>
      <c r="BP232" s="277"/>
      <c r="BQ232" s="277"/>
    </row>
    <row r="233" spans="1:69" ht="18.75">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c r="AE233" s="177"/>
      <c r="AF233" s="177"/>
      <c r="AG233" s="177"/>
      <c r="AH233" s="177"/>
      <c r="AJ233" s="177"/>
      <c r="AK233" s="177"/>
      <c r="AL233" s="177"/>
      <c r="AM233" s="177"/>
      <c r="AN233" s="177"/>
      <c r="AO233" s="177"/>
      <c r="AP233" s="177"/>
      <c r="AQ233" s="177"/>
      <c r="AR233" s="177"/>
      <c r="AU233" s="177"/>
      <c r="AV233" s="177"/>
      <c r="AW233" s="177"/>
      <c r="AX233" s="177"/>
      <c r="AY233" s="177"/>
      <c r="AZ233" s="177"/>
      <c r="BA233" s="177"/>
      <c r="BB233" s="177"/>
      <c r="BC233" s="177"/>
      <c r="BD233" s="177"/>
      <c r="BE233" s="177"/>
      <c r="BF233" s="177"/>
      <c r="BG233" s="177"/>
      <c r="BH233" s="177"/>
      <c r="BI233" s="177"/>
      <c r="BJ233" s="177"/>
      <c r="BK233" s="177"/>
      <c r="BL233" s="177"/>
      <c r="BO233" s="277"/>
      <c r="BP233" s="277"/>
      <c r="BQ233" s="277"/>
    </row>
    <row r="234" spans="1:69" ht="18.75">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J234" s="177"/>
      <c r="AK234" s="177"/>
      <c r="AL234" s="177"/>
      <c r="AM234" s="177"/>
      <c r="AN234" s="177"/>
      <c r="AO234" s="177"/>
      <c r="AP234" s="177"/>
      <c r="AQ234" s="177"/>
      <c r="AR234" s="177"/>
      <c r="AU234" s="177"/>
      <c r="AV234" s="177"/>
      <c r="AW234" s="177"/>
      <c r="AX234" s="177"/>
      <c r="AY234" s="177"/>
      <c r="AZ234" s="177"/>
      <c r="BA234" s="177"/>
      <c r="BB234" s="177"/>
      <c r="BC234" s="177"/>
      <c r="BD234" s="177"/>
      <c r="BE234" s="177"/>
      <c r="BF234" s="177"/>
      <c r="BG234" s="177"/>
      <c r="BH234" s="177"/>
      <c r="BI234" s="177"/>
      <c r="BJ234" s="177"/>
      <c r="BK234" s="177"/>
      <c r="BL234" s="177"/>
      <c r="BO234" s="277"/>
      <c r="BP234" s="277"/>
      <c r="BQ234" s="277"/>
    </row>
    <row r="235" spans="1:69" ht="18.75">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J235" s="177"/>
      <c r="AK235" s="177"/>
      <c r="AL235" s="177"/>
      <c r="AM235" s="177"/>
      <c r="AN235" s="177"/>
      <c r="AO235" s="177"/>
      <c r="AP235" s="177"/>
      <c r="AQ235" s="177"/>
      <c r="AR235" s="177"/>
      <c r="AU235" s="177"/>
      <c r="AV235" s="177"/>
      <c r="AW235" s="177"/>
      <c r="AX235" s="177"/>
      <c r="AY235" s="177"/>
      <c r="AZ235" s="177"/>
      <c r="BA235" s="177"/>
      <c r="BB235" s="177"/>
      <c r="BC235" s="177"/>
      <c r="BD235" s="177"/>
      <c r="BE235" s="177"/>
      <c r="BF235" s="177"/>
      <c r="BG235" s="177"/>
      <c r="BH235" s="177"/>
      <c r="BI235" s="177"/>
      <c r="BJ235" s="177"/>
      <c r="BK235" s="177"/>
      <c r="BL235" s="177"/>
      <c r="BO235" s="277"/>
      <c r="BP235" s="277"/>
      <c r="BQ235" s="277"/>
    </row>
    <row r="236" spans="1:69" ht="18.75">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J236" s="177"/>
      <c r="AK236" s="177"/>
      <c r="AL236" s="177"/>
      <c r="AM236" s="177"/>
      <c r="AN236" s="177"/>
      <c r="AO236" s="177"/>
      <c r="AP236" s="177"/>
      <c r="AQ236" s="177"/>
      <c r="AR236" s="177"/>
      <c r="AU236" s="177"/>
      <c r="AV236" s="177"/>
      <c r="AW236" s="177"/>
      <c r="AX236" s="177"/>
      <c r="AY236" s="177"/>
      <c r="AZ236" s="177"/>
      <c r="BA236" s="177"/>
      <c r="BB236" s="177"/>
      <c r="BC236" s="177"/>
      <c r="BD236" s="177"/>
      <c r="BE236" s="177"/>
      <c r="BF236" s="177"/>
      <c r="BG236" s="177"/>
      <c r="BH236" s="177"/>
      <c r="BI236" s="177"/>
      <c r="BJ236" s="177"/>
      <c r="BK236" s="177"/>
      <c r="BL236" s="177"/>
      <c r="BO236" s="277"/>
      <c r="BP236" s="277"/>
      <c r="BQ236" s="277"/>
    </row>
    <row r="237" spans="1:69" ht="18.75">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J237" s="177"/>
      <c r="AK237" s="177"/>
      <c r="AL237" s="177"/>
      <c r="AM237" s="177"/>
      <c r="AN237" s="177"/>
      <c r="AO237" s="177"/>
      <c r="AP237" s="177"/>
      <c r="AQ237" s="177"/>
      <c r="AR237" s="177"/>
      <c r="AU237" s="177"/>
      <c r="AV237" s="177"/>
      <c r="AW237" s="177"/>
      <c r="AX237" s="177"/>
      <c r="AY237" s="177"/>
      <c r="AZ237" s="177"/>
      <c r="BA237" s="177"/>
      <c r="BB237" s="177"/>
      <c r="BC237" s="177"/>
      <c r="BD237" s="177"/>
      <c r="BE237" s="177"/>
      <c r="BF237" s="177"/>
      <c r="BG237" s="177"/>
      <c r="BH237" s="177"/>
      <c r="BI237" s="177"/>
      <c r="BJ237" s="177"/>
      <c r="BK237" s="177"/>
      <c r="BL237" s="177"/>
      <c r="BO237" s="277"/>
      <c r="BP237" s="277"/>
      <c r="BQ237" s="277"/>
    </row>
    <row r="238" spans="1:69" ht="18.75">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J238" s="177"/>
      <c r="AK238" s="177"/>
      <c r="AL238" s="177"/>
      <c r="AM238" s="177"/>
      <c r="AN238" s="177"/>
      <c r="AO238" s="177"/>
      <c r="AP238" s="177"/>
      <c r="AQ238" s="177"/>
      <c r="AR238" s="177"/>
      <c r="AU238" s="177"/>
      <c r="AV238" s="177"/>
      <c r="AW238" s="177"/>
      <c r="AX238" s="177"/>
      <c r="AY238" s="177"/>
      <c r="AZ238" s="177"/>
      <c r="BA238" s="177"/>
      <c r="BB238" s="177"/>
      <c r="BC238" s="177"/>
      <c r="BD238" s="177"/>
      <c r="BE238" s="177"/>
      <c r="BF238" s="177"/>
      <c r="BG238" s="177"/>
      <c r="BH238" s="177"/>
      <c r="BI238" s="177"/>
      <c r="BJ238" s="177"/>
      <c r="BK238" s="177"/>
      <c r="BL238" s="177"/>
      <c r="BO238" s="277"/>
      <c r="BP238" s="277"/>
      <c r="BQ238" s="277"/>
    </row>
    <row r="239" spans="1:69" ht="18.75">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J239" s="177"/>
      <c r="AK239" s="177"/>
      <c r="AL239" s="177"/>
      <c r="AM239" s="177"/>
      <c r="AN239" s="177"/>
      <c r="AO239" s="177"/>
      <c r="AP239" s="177"/>
      <c r="AQ239" s="177"/>
      <c r="AR239" s="177"/>
      <c r="AU239" s="177"/>
      <c r="AV239" s="177"/>
      <c r="AW239" s="177"/>
      <c r="AX239" s="177"/>
      <c r="AY239" s="177"/>
      <c r="AZ239" s="177"/>
      <c r="BA239" s="177"/>
      <c r="BB239" s="177"/>
      <c r="BC239" s="177"/>
      <c r="BD239" s="177"/>
      <c r="BE239" s="177"/>
      <c r="BF239" s="177"/>
      <c r="BG239" s="177"/>
      <c r="BH239" s="177"/>
      <c r="BI239" s="177"/>
      <c r="BJ239" s="177"/>
      <c r="BK239" s="177"/>
      <c r="BL239" s="177"/>
      <c r="BO239" s="277"/>
      <c r="BP239" s="277"/>
      <c r="BQ239" s="277"/>
    </row>
    <row r="240" spans="1:69" ht="18.75">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J240" s="177"/>
      <c r="AK240" s="177"/>
      <c r="AL240" s="177"/>
      <c r="AM240" s="177"/>
      <c r="AN240" s="177"/>
      <c r="AO240" s="177"/>
      <c r="AP240" s="177"/>
      <c r="AQ240" s="177"/>
      <c r="AR240" s="177"/>
      <c r="AU240" s="177"/>
      <c r="AV240" s="177"/>
      <c r="AW240" s="177"/>
      <c r="AX240" s="177"/>
      <c r="AY240" s="177"/>
      <c r="AZ240" s="177"/>
      <c r="BA240" s="177"/>
      <c r="BB240" s="177"/>
      <c r="BC240" s="177"/>
      <c r="BD240" s="177"/>
      <c r="BE240" s="177"/>
      <c r="BF240" s="177"/>
      <c r="BG240" s="177"/>
      <c r="BH240" s="177"/>
      <c r="BI240" s="177"/>
      <c r="BJ240" s="177"/>
      <c r="BK240" s="177"/>
      <c r="BL240" s="177"/>
      <c r="BO240" s="277"/>
      <c r="BP240" s="277"/>
      <c r="BQ240" s="277"/>
    </row>
    <row r="241" spans="1:69" ht="18.75">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c r="AA241" s="177"/>
      <c r="AB241" s="177"/>
      <c r="AC241" s="177"/>
      <c r="AD241" s="177"/>
      <c r="AE241" s="177"/>
      <c r="AF241" s="177"/>
      <c r="AG241" s="177"/>
      <c r="AH241" s="177"/>
      <c r="AJ241" s="177"/>
      <c r="AK241" s="177"/>
      <c r="AL241" s="177"/>
      <c r="AM241" s="177"/>
      <c r="AN241" s="177"/>
      <c r="AO241" s="177"/>
      <c r="AP241" s="177"/>
      <c r="AQ241" s="177"/>
      <c r="AR241" s="177"/>
      <c r="AU241" s="177"/>
      <c r="AV241" s="177"/>
      <c r="AW241" s="177"/>
      <c r="AX241" s="177"/>
      <c r="AY241" s="177"/>
      <c r="AZ241" s="177"/>
      <c r="BA241" s="177"/>
      <c r="BB241" s="177"/>
      <c r="BC241" s="177"/>
      <c r="BD241" s="177"/>
      <c r="BE241" s="177"/>
      <c r="BF241" s="177"/>
      <c r="BG241" s="177"/>
      <c r="BH241" s="177"/>
      <c r="BI241" s="177"/>
      <c r="BJ241" s="177"/>
      <c r="BK241" s="177"/>
      <c r="BL241" s="177"/>
      <c r="BO241" s="277"/>
      <c r="BP241" s="277"/>
      <c r="BQ241" s="277"/>
    </row>
    <row r="242" spans="1:69" ht="18.75">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c r="AA242" s="177"/>
      <c r="AB242" s="177"/>
      <c r="AC242" s="177"/>
      <c r="AD242" s="177"/>
      <c r="AE242" s="177"/>
      <c r="AF242" s="177"/>
      <c r="AG242" s="177"/>
      <c r="AH242" s="177"/>
      <c r="AJ242" s="177"/>
      <c r="AK242" s="177"/>
      <c r="AL242" s="177"/>
      <c r="AM242" s="177"/>
      <c r="AN242" s="177"/>
      <c r="AO242" s="177"/>
      <c r="AP242" s="177"/>
      <c r="AQ242" s="177"/>
      <c r="AR242" s="177"/>
      <c r="AU242" s="177"/>
      <c r="AV242" s="177"/>
      <c r="AW242" s="177"/>
      <c r="AX242" s="177"/>
      <c r="AY242" s="177"/>
      <c r="AZ242" s="177"/>
      <c r="BA242" s="177"/>
      <c r="BB242" s="177"/>
      <c r="BC242" s="177"/>
      <c r="BD242" s="177"/>
      <c r="BE242" s="177"/>
      <c r="BF242" s="177"/>
      <c r="BG242" s="177"/>
      <c r="BH242" s="177"/>
      <c r="BI242" s="177"/>
      <c r="BJ242" s="177"/>
      <c r="BK242" s="177"/>
      <c r="BL242" s="177"/>
      <c r="BO242" s="277"/>
      <c r="BP242" s="277"/>
      <c r="BQ242" s="277"/>
    </row>
    <row r="243" spans="1:69" ht="18.75">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J243" s="177"/>
      <c r="AK243" s="177"/>
      <c r="AL243" s="177"/>
      <c r="AM243" s="177"/>
      <c r="AN243" s="177"/>
      <c r="AO243" s="177"/>
      <c r="AP243" s="177"/>
      <c r="AQ243" s="177"/>
      <c r="AR243" s="177"/>
      <c r="AU243" s="177"/>
      <c r="AV243" s="177"/>
      <c r="AW243" s="177"/>
      <c r="AX243" s="177"/>
      <c r="AY243" s="177"/>
      <c r="AZ243" s="177"/>
      <c r="BA243" s="177"/>
      <c r="BB243" s="177"/>
      <c r="BC243" s="177"/>
      <c r="BD243" s="177"/>
      <c r="BE243" s="177"/>
      <c r="BF243" s="177"/>
      <c r="BG243" s="177"/>
      <c r="BH243" s="177"/>
      <c r="BI243" s="177"/>
      <c r="BJ243" s="177"/>
      <c r="BK243" s="177"/>
      <c r="BL243" s="177"/>
      <c r="BO243" s="277"/>
      <c r="BP243" s="277"/>
      <c r="BQ243" s="277"/>
    </row>
    <row r="244" spans="1:69" ht="18.75">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J244" s="177"/>
      <c r="AK244" s="177"/>
      <c r="AL244" s="177"/>
      <c r="AM244" s="177"/>
      <c r="AN244" s="177"/>
      <c r="AO244" s="177"/>
      <c r="AP244" s="177"/>
      <c r="AQ244" s="177"/>
      <c r="AR244" s="177"/>
      <c r="AU244" s="177"/>
      <c r="AV244" s="177"/>
      <c r="AW244" s="177"/>
      <c r="AX244" s="177"/>
      <c r="AY244" s="177"/>
      <c r="AZ244" s="177"/>
      <c r="BA244" s="177"/>
      <c r="BB244" s="177"/>
      <c r="BC244" s="177"/>
      <c r="BD244" s="177"/>
      <c r="BE244" s="177"/>
      <c r="BF244" s="177"/>
      <c r="BG244" s="177"/>
      <c r="BH244" s="177"/>
      <c r="BI244" s="177"/>
      <c r="BJ244" s="177"/>
      <c r="BK244" s="177"/>
      <c r="BL244" s="177"/>
      <c r="BO244" s="277"/>
      <c r="BP244" s="277"/>
      <c r="BQ244" s="277"/>
    </row>
    <row r="245" spans="1:69" ht="18.75">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J245" s="177"/>
      <c r="AK245" s="177"/>
      <c r="AL245" s="177"/>
      <c r="AM245" s="177"/>
      <c r="AN245" s="177"/>
      <c r="AO245" s="177"/>
      <c r="AP245" s="177"/>
      <c r="AQ245" s="177"/>
      <c r="AR245" s="177"/>
      <c r="AU245" s="177"/>
      <c r="AV245" s="177"/>
      <c r="AW245" s="177"/>
      <c r="AX245" s="177"/>
      <c r="AY245" s="177"/>
      <c r="AZ245" s="177"/>
      <c r="BA245" s="177"/>
      <c r="BB245" s="177"/>
      <c r="BC245" s="177"/>
      <c r="BD245" s="177"/>
      <c r="BE245" s="177"/>
      <c r="BF245" s="177"/>
      <c r="BG245" s="177"/>
      <c r="BH245" s="177"/>
      <c r="BI245" s="177"/>
      <c r="BJ245" s="177"/>
      <c r="BK245" s="177"/>
      <c r="BL245" s="177"/>
      <c r="BO245" s="277"/>
      <c r="BP245" s="277"/>
      <c r="BQ245" s="277"/>
    </row>
    <row r="246" spans="1:69" ht="18.75">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J246" s="177"/>
      <c r="AK246" s="177"/>
      <c r="AL246" s="177"/>
      <c r="AM246" s="177"/>
      <c r="AN246" s="177"/>
      <c r="AO246" s="177"/>
      <c r="AP246" s="177"/>
      <c r="AQ246" s="177"/>
      <c r="AR246" s="177"/>
      <c r="AU246" s="177"/>
      <c r="AV246" s="177"/>
      <c r="AW246" s="177"/>
      <c r="AX246" s="177"/>
      <c r="AY246" s="177"/>
      <c r="AZ246" s="177"/>
      <c r="BA246" s="177"/>
      <c r="BB246" s="177"/>
      <c r="BC246" s="177"/>
      <c r="BD246" s="177"/>
      <c r="BE246" s="177"/>
      <c r="BF246" s="177"/>
      <c r="BG246" s="177"/>
      <c r="BH246" s="177"/>
      <c r="BI246" s="177"/>
      <c r="BJ246" s="177"/>
      <c r="BK246" s="177"/>
      <c r="BL246" s="177"/>
      <c r="BO246" s="277"/>
      <c r="BP246" s="277"/>
      <c r="BQ246" s="277"/>
    </row>
    <row r="247" spans="1:69" ht="18.75">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J247" s="177"/>
      <c r="AK247" s="177"/>
      <c r="AL247" s="177"/>
      <c r="AM247" s="177"/>
      <c r="AN247" s="177"/>
      <c r="AO247" s="177"/>
      <c r="AP247" s="177"/>
      <c r="AQ247" s="177"/>
      <c r="AR247" s="177"/>
      <c r="AU247" s="177"/>
      <c r="AV247" s="177"/>
      <c r="AW247" s="177"/>
      <c r="AX247" s="177"/>
      <c r="AY247" s="177"/>
      <c r="AZ247" s="177"/>
      <c r="BA247" s="177"/>
      <c r="BB247" s="177"/>
      <c r="BC247" s="177"/>
      <c r="BD247" s="177"/>
      <c r="BE247" s="177"/>
      <c r="BF247" s="177"/>
      <c r="BG247" s="177"/>
      <c r="BH247" s="177"/>
      <c r="BI247" s="177"/>
      <c r="BJ247" s="177"/>
      <c r="BK247" s="177"/>
      <c r="BL247" s="177"/>
      <c r="BO247" s="277"/>
      <c r="BP247" s="277"/>
      <c r="BQ247" s="277"/>
    </row>
    <row r="248" spans="1:69" ht="18.75">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J248" s="177"/>
      <c r="AK248" s="177"/>
      <c r="AL248" s="177"/>
      <c r="AM248" s="177"/>
      <c r="AN248" s="177"/>
      <c r="AO248" s="177"/>
      <c r="AP248" s="177"/>
      <c r="AQ248" s="177"/>
      <c r="AR248" s="177"/>
      <c r="AU248" s="177"/>
      <c r="AV248" s="177"/>
      <c r="AW248" s="177"/>
      <c r="AX248" s="177"/>
      <c r="AY248" s="177"/>
      <c r="AZ248" s="177"/>
      <c r="BA248" s="177"/>
      <c r="BB248" s="177"/>
      <c r="BC248" s="177"/>
      <c r="BD248" s="177"/>
      <c r="BE248" s="177"/>
      <c r="BF248" s="177"/>
      <c r="BG248" s="177"/>
      <c r="BH248" s="177"/>
      <c r="BI248" s="177"/>
      <c r="BJ248" s="177"/>
      <c r="BK248" s="177"/>
      <c r="BL248" s="177"/>
      <c r="BO248" s="277"/>
      <c r="BP248" s="277"/>
      <c r="BQ248" s="277"/>
    </row>
    <row r="249" spans="1:69" ht="18.75">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J249" s="177"/>
      <c r="AK249" s="177"/>
      <c r="AL249" s="177"/>
      <c r="AM249" s="177"/>
      <c r="AN249" s="177"/>
      <c r="AO249" s="177"/>
      <c r="AP249" s="177"/>
      <c r="AQ249" s="177"/>
      <c r="AR249" s="177"/>
      <c r="AU249" s="177"/>
      <c r="AV249" s="177"/>
      <c r="AW249" s="177"/>
      <c r="AX249" s="177"/>
      <c r="AY249" s="177"/>
      <c r="AZ249" s="177"/>
      <c r="BA249" s="177"/>
      <c r="BB249" s="177"/>
      <c r="BC249" s="177"/>
      <c r="BD249" s="177"/>
      <c r="BE249" s="177"/>
      <c r="BF249" s="177"/>
      <c r="BG249" s="177"/>
      <c r="BH249" s="177"/>
      <c r="BI249" s="177"/>
      <c r="BJ249" s="177"/>
      <c r="BK249" s="177"/>
      <c r="BL249" s="177"/>
      <c r="BO249" s="277"/>
      <c r="BP249" s="277"/>
      <c r="BQ249" s="277"/>
    </row>
    <row r="250" spans="1:69" ht="18.75">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J250" s="177"/>
      <c r="AK250" s="177"/>
      <c r="AL250" s="177"/>
      <c r="AM250" s="177"/>
      <c r="AN250" s="177"/>
      <c r="AO250" s="177"/>
      <c r="AP250" s="177"/>
      <c r="AQ250" s="177"/>
      <c r="AR250" s="177"/>
      <c r="AU250" s="177"/>
      <c r="AV250" s="177"/>
      <c r="AW250" s="177"/>
      <c r="AX250" s="177"/>
      <c r="AY250" s="177"/>
      <c r="AZ250" s="177"/>
      <c r="BA250" s="177"/>
      <c r="BB250" s="177"/>
      <c r="BC250" s="177"/>
      <c r="BD250" s="177"/>
      <c r="BE250" s="177"/>
      <c r="BF250" s="177"/>
      <c r="BG250" s="177"/>
      <c r="BH250" s="177"/>
      <c r="BI250" s="177"/>
      <c r="BJ250" s="177"/>
      <c r="BK250" s="177"/>
      <c r="BL250" s="177"/>
      <c r="BO250" s="277"/>
      <c r="BP250" s="277"/>
      <c r="BQ250" s="277"/>
    </row>
    <row r="251" spans="1:69" ht="18.75">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J251" s="177"/>
      <c r="AK251" s="177"/>
      <c r="AL251" s="177"/>
      <c r="AM251" s="177"/>
      <c r="AN251" s="177"/>
      <c r="AO251" s="177"/>
      <c r="AP251" s="177"/>
      <c r="AQ251" s="177"/>
      <c r="AR251" s="177"/>
      <c r="AU251" s="177"/>
      <c r="AV251" s="177"/>
      <c r="AW251" s="177"/>
      <c r="AX251" s="177"/>
      <c r="AY251" s="177"/>
      <c r="AZ251" s="177"/>
      <c r="BA251" s="177"/>
      <c r="BB251" s="177"/>
      <c r="BC251" s="177"/>
      <c r="BD251" s="177"/>
      <c r="BE251" s="177"/>
      <c r="BF251" s="177"/>
      <c r="BG251" s="177"/>
      <c r="BH251" s="177"/>
      <c r="BI251" s="177"/>
      <c r="BJ251" s="177"/>
      <c r="BK251" s="177"/>
      <c r="BL251" s="177"/>
      <c r="BO251" s="277"/>
      <c r="BP251" s="277"/>
      <c r="BQ251" s="277"/>
    </row>
    <row r="252" spans="1:69" ht="18.75">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J252" s="177"/>
      <c r="AK252" s="177"/>
      <c r="AL252" s="177"/>
      <c r="AM252" s="177"/>
      <c r="AN252" s="177"/>
      <c r="AO252" s="177"/>
      <c r="AP252" s="177"/>
      <c r="AQ252" s="177"/>
      <c r="AR252" s="177"/>
      <c r="AU252" s="177"/>
      <c r="AV252" s="177"/>
      <c r="AW252" s="177"/>
      <c r="AX252" s="177"/>
      <c r="AY252" s="177"/>
      <c r="AZ252" s="177"/>
      <c r="BA252" s="177"/>
      <c r="BB252" s="177"/>
      <c r="BC252" s="177"/>
      <c r="BD252" s="177"/>
      <c r="BE252" s="177"/>
      <c r="BF252" s="177"/>
      <c r="BG252" s="177"/>
      <c r="BH252" s="177"/>
      <c r="BI252" s="177"/>
      <c r="BJ252" s="177"/>
      <c r="BK252" s="177"/>
      <c r="BL252" s="177"/>
      <c r="BO252" s="277"/>
      <c r="BP252" s="277"/>
      <c r="BQ252" s="277"/>
    </row>
    <row r="253" spans="1:69" ht="18.75">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J253" s="177"/>
      <c r="AK253" s="177"/>
      <c r="AL253" s="177"/>
      <c r="AM253" s="177"/>
      <c r="AN253" s="177"/>
      <c r="AO253" s="177"/>
      <c r="AP253" s="177"/>
      <c r="AQ253" s="177"/>
      <c r="AR253" s="177"/>
      <c r="AU253" s="177"/>
      <c r="AV253" s="177"/>
      <c r="AW253" s="177"/>
      <c r="AX253" s="177"/>
      <c r="AY253" s="177"/>
      <c r="AZ253" s="177"/>
      <c r="BA253" s="177"/>
      <c r="BB253" s="177"/>
      <c r="BC253" s="177"/>
      <c r="BD253" s="177"/>
      <c r="BE253" s="177"/>
      <c r="BF253" s="177"/>
      <c r="BG253" s="177"/>
      <c r="BH253" s="177"/>
      <c r="BI253" s="177"/>
      <c r="BJ253" s="177"/>
      <c r="BK253" s="177"/>
      <c r="BL253" s="177"/>
      <c r="BO253" s="277"/>
      <c r="BP253" s="277"/>
      <c r="BQ253" s="277"/>
    </row>
    <row r="254" spans="1:69" ht="18.75">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J254" s="177"/>
      <c r="AK254" s="177"/>
      <c r="AL254" s="177"/>
      <c r="AM254" s="177"/>
      <c r="AN254" s="177"/>
      <c r="AO254" s="177"/>
      <c r="AP254" s="177"/>
      <c r="AQ254" s="177"/>
      <c r="AR254" s="177"/>
      <c r="AU254" s="177"/>
      <c r="AV254" s="177"/>
      <c r="AW254" s="177"/>
      <c r="AX254" s="177"/>
      <c r="AY254" s="177"/>
      <c r="AZ254" s="177"/>
      <c r="BA254" s="177"/>
      <c r="BB254" s="177"/>
      <c r="BC254" s="177"/>
      <c r="BD254" s="177"/>
      <c r="BE254" s="177"/>
      <c r="BF254" s="177"/>
      <c r="BG254" s="177"/>
      <c r="BH254" s="177"/>
      <c r="BI254" s="177"/>
      <c r="BJ254" s="177"/>
      <c r="BK254" s="177"/>
      <c r="BL254" s="177"/>
      <c r="BO254" s="277"/>
      <c r="BP254" s="277"/>
      <c r="BQ254" s="277"/>
    </row>
    <row r="255" spans="1:69" ht="18.75">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J255" s="177"/>
      <c r="AK255" s="177"/>
      <c r="AL255" s="177"/>
      <c r="AM255" s="177"/>
      <c r="AN255" s="177"/>
      <c r="AO255" s="177"/>
      <c r="AP255" s="177"/>
      <c r="AQ255" s="177"/>
      <c r="AR255" s="177"/>
      <c r="AU255" s="177"/>
      <c r="AV255" s="177"/>
      <c r="AW255" s="177"/>
      <c r="AX255" s="177"/>
      <c r="AY255" s="177"/>
      <c r="AZ255" s="177"/>
      <c r="BA255" s="177"/>
      <c r="BB255" s="177"/>
      <c r="BC255" s="177"/>
      <c r="BD255" s="177"/>
      <c r="BE255" s="177"/>
      <c r="BF255" s="177"/>
      <c r="BG255" s="177"/>
      <c r="BH255" s="177"/>
      <c r="BI255" s="177"/>
      <c r="BJ255" s="177"/>
      <c r="BK255" s="177"/>
      <c r="BL255" s="177"/>
      <c r="BO255" s="277"/>
      <c r="BP255" s="277"/>
      <c r="BQ255" s="277"/>
    </row>
    <row r="256" spans="1:69" ht="18.75">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J256" s="177"/>
      <c r="AK256" s="177"/>
      <c r="AL256" s="177"/>
      <c r="AM256" s="177"/>
      <c r="AN256" s="177"/>
      <c r="AO256" s="177"/>
      <c r="AP256" s="177"/>
      <c r="AQ256" s="177"/>
      <c r="AR256" s="177"/>
      <c r="AU256" s="177"/>
      <c r="AV256" s="177"/>
      <c r="AW256" s="177"/>
      <c r="AX256" s="177"/>
      <c r="AY256" s="177"/>
      <c r="AZ256" s="177"/>
      <c r="BA256" s="177"/>
      <c r="BB256" s="177"/>
      <c r="BC256" s="177"/>
      <c r="BD256" s="177"/>
      <c r="BE256" s="177"/>
      <c r="BF256" s="177"/>
      <c r="BG256" s="177"/>
      <c r="BH256" s="177"/>
      <c r="BI256" s="177"/>
      <c r="BJ256" s="177"/>
      <c r="BK256" s="177"/>
      <c r="BL256" s="177"/>
      <c r="BO256" s="277"/>
      <c r="BP256" s="277"/>
      <c r="BQ256" s="277"/>
    </row>
    <row r="257" spans="1:69" ht="18.75">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J257" s="177"/>
      <c r="AK257" s="177"/>
      <c r="AL257" s="177"/>
      <c r="AM257" s="177"/>
      <c r="AN257" s="177"/>
      <c r="AO257" s="177"/>
      <c r="AP257" s="177"/>
      <c r="AQ257" s="177"/>
      <c r="AR257" s="177"/>
      <c r="AU257" s="177"/>
      <c r="AV257" s="177"/>
      <c r="AW257" s="177"/>
      <c r="AX257" s="177"/>
      <c r="AY257" s="177"/>
      <c r="AZ257" s="177"/>
      <c r="BA257" s="177"/>
      <c r="BB257" s="177"/>
      <c r="BC257" s="177"/>
      <c r="BD257" s="177"/>
      <c r="BE257" s="177"/>
      <c r="BF257" s="177"/>
      <c r="BG257" s="177"/>
      <c r="BH257" s="177"/>
      <c r="BI257" s="177"/>
      <c r="BJ257" s="177"/>
      <c r="BK257" s="177"/>
      <c r="BL257" s="177"/>
      <c r="BO257" s="277"/>
      <c r="BP257" s="277"/>
      <c r="BQ257" s="277"/>
    </row>
    <row r="258" spans="1:69" ht="18.75">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J258" s="177"/>
      <c r="AK258" s="177"/>
      <c r="AL258" s="177"/>
      <c r="AM258" s="177"/>
      <c r="AN258" s="177"/>
      <c r="AO258" s="177"/>
      <c r="AP258" s="177"/>
      <c r="AQ258" s="177"/>
      <c r="AR258" s="177"/>
      <c r="AU258" s="177"/>
      <c r="AV258" s="177"/>
      <c r="AW258" s="177"/>
      <c r="AX258" s="177"/>
      <c r="AY258" s="177"/>
      <c r="AZ258" s="177"/>
      <c r="BA258" s="177"/>
      <c r="BB258" s="177"/>
      <c r="BC258" s="177"/>
      <c r="BD258" s="177"/>
      <c r="BE258" s="177"/>
      <c r="BF258" s="177"/>
      <c r="BG258" s="177"/>
      <c r="BH258" s="177"/>
      <c r="BI258" s="177"/>
      <c r="BJ258" s="177"/>
      <c r="BK258" s="177"/>
      <c r="BL258" s="177"/>
      <c r="BO258" s="277"/>
      <c r="BP258" s="277"/>
      <c r="BQ258" s="277"/>
    </row>
    <row r="259" spans="1:69" ht="18.75">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J259" s="177"/>
      <c r="AK259" s="177"/>
      <c r="AL259" s="177"/>
      <c r="AM259" s="177"/>
      <c r="AN259" s="177"/>
      <c r="AO259" s="177"/>
      <c r="AP259" s="177"/>
      <c r="AQ259" s="177"/>
      <c r="AR259" s="177"/>
      <c r="AU259" s="177"/>
      <c r="AV259" s="177"/>
      <c r="AW259" s="177"/>
      <c r="AX259" s="177"/>
      <c r="AY259" s="177"/>
      <c r="AZ259" s="177"/>
      <c r="BA259" s="177"/>
      <c r="BB259" s="177"/>
      <c r="BC259" s="177"/>
      <c r="BD259" s="177"/>
      <c r="BE259" s="177"/>
      <c r="BF259" s="177"/>
      <c r="BG259" s="177"/>
      <c r="BH259" s="177"/>
      <c r="BI259" s="177"/>
      <c r="BJ259" s="177"/>
      <c r="BK259" s="177"/>
      <c r="BL259" s="177"/>
      <c r="BO259" s="277"/>
      <c r="BP259" s="277"/>
      <c r="BQ259" s="277"/>
    </row>
    <row r="260" spans="1:69" ht="18.75">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J260" s="177"/>
      <c r="AK260" s="177"/>
      <c r="AL260" s="177"/>
      <c r="AM260" s="177"/>
      <c r="AN260" s="177"/>
      <c r="AO260" s="177"/>
      <c r="AP260" s="177"/>
      <c r="AQ260" s="177"/>
      <c r="AR260" s="177"/>
      <c r="AU260" s="177"/>
      <c r="AV260" s="177"/>
      <c r="AW260" s="177"/>
      <c r="AX260" s="177"/>
      <c r="AY260" s="177"/>
      <c r="AZ260" s="177"/>
      <c r="BA260" s="177"/>
      <c r="BB260" s="177"/>
      <c r="BC260" s="177"/>
      <c r="BD260" s="177"/>
      <c r="BE260" s="177"/>
      <c r="BF260" s="177"/>
      <c r="BG260" s="177"/>
      <c r="BH260" s="177"/>
      <c r="BI260" s="177"/>
      <c r="BJ260" s="177"/>
      <c r="BK260" s="177"/>
      <c r="BL260" s="177"/>
      <c r="BO260" s="277"/>
      <c r="BP260" s="277"/>
      <c r="BQ260" s="277"/>
    </row>
    <row r="261" spans="1:69" ht="18.75">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J261" s="177"/>
      <c r="AK261" s="177"/>
      <c r="AL261" s="177"/>
      <c r="AM261" s="177"/>
      <c r="AN261" s="177"/>
      <c r="AO261" s="177"/>
      <c r="AP261" s="177"/>
      <c r="AQ261" s="177"/>
      <c r="AR261" s="177"/>
      <c r="AU261" s="177"/>
      <c r="AV261" s="177"/>
      <c r="AW261" s="177"/>
      <c r="AX261" s="177"/>
      <c r="AY261" s="177"/>
      <c r="AZ261" s="177"/>
      <c r="BA261" s="177"/>
      <c r="BB261" s="177"/>
      <c r="BC261" s="177"/>
      <c r="BD261" s="177"/>
      <c r="BE261" s="177"/>
      <c r="BF261" s="177"/>
      <c r="BG261" s="177"/>
      <c r="BH261" s="177"/>
      <c r="BI261" s="177"/>
      <c r="BJ261" s="177"/>
      <c r="BK261" s="177"/>
      <c r="BL261" s="177"/>
      <c r="BO261" s="277"/>
      <c r="BP261" s="277"/>
      <c r="BQ261" s="277"/>
    </row>
    <row r="262" spans="1:69" ht="18.75">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J262" s="177"/>
      <c r="AK262" s="177"/>
      <c r="AL262" s="177"/>
      <c r="AM262" s="177"/>
      <c r="AN262" s="177"/>
      <c r="AO262" s="177"/>
      <c r="AP262" s="177"/>
      <c r="AQ262" s="177"/>
      <c r="AR262" s="177"/>
      <c r="AU262" s="177"/>
      <c r="AV262" s="177"/>
      <c r="AW262" s="177"/>
      <c r="AX262" s="177"/>
      <c r="AY262" s="177"/>
      <c r="AZ262" s="177"/>
      <c r="BA262" s="177"/>
      <c r="BB262" s="177"/>
      <c r="BC262" s="177"/>
      <c r="BD262" s="177"/>
      <c r="BE262" s="177"/>
      <c r="BF262" s="177"/>
      <c r="BG262" s="177"/>
      <c r="BH262" s="177"/>
      <c r="BI262" s="177"/>
      <c r="BJ262" s="177"/>
      <c r="BK262" s="177"/>
      <c r="BL262" s="177"/>
      <c r="BO262" s="277"/>
      <c r="BP262" s="277"/>
      <c r="BQ262" s="277"/>
    </row>
    <row r="263" spans="1:69" ht="18.75">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J263" s="177"/>
      <c r="AK263" s="177"/>
      <c r="AL263" s="177"/>
      <c r="AM263" s="177"/>
      <c r="AN263" s="177"/>
      <c r="AO263" s="177"/>
      <c r="AP263" s="177"/>
      <c r="AQ263" s="177"/>
      <c r="AR263" s="177"/>
      <c r="AU263" s="177"/>
      <c r="AV263" s="177"/>
      <c r="AW263" s="177"/>
      <c r="AX263" s="177"/>
      <c r="AY263" s="177"/>
      <c r="AZ263" s="177"/>
      <c r="BA263" s="177"/>
      <c r="BB263" s="177"/>
      <c r="BC263" s="177"/>
      <c r="BD263" s="177"/>
      <c r="BE263" s="177"/>
      <c r="BF263" s="177"/>
      <c r="BG263" s="177"/>
      <c r="BH263" s="177"/>
      <c r="BI263" s="177"/>
      <c r="BJ263" s="177"/>
      <c r="BK263" s="177"/>
      <c r="BL263" s="177"/>
      <c r="BO263" s="277"/>
      <c r="BP263" s="277"/>
      <c r="BQ263" s="277"/>
    </row>
    <row r="264" spans="1:69" ht="18.75">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J264" s="177"/>
      <c r="AK264" s="177"/>
      <c r="AL264" s="177"/>
      <c r="AM264" s="177"/>
      <c r="AN264" s="177"/>
      <c r="AO264" s="177"/>
      <c r="AP264" s="177"/>
      <c r="AQ264" s="177"/>
      <c r="AR264" s="177"/>
      <c r="AU264" s="177"/>
      <c r="AV264" s="177"/>
      <c r="AW264" s="177"/>
      <c r="AX264" s="177"/>
      <c r="AY264" s="177"/>
      <c r="AZ264" s="177"/>
      <c r="BA264" s="177"/>
      <c r="BB264" s="177"/>
      <c r="BC264" s="177"/>
      <c r="BD264" s="177"/>
      <c r="BE264" s="177"/>
      <c r="BF264" s="177"/>
      <c r="BG264" s="177"/>
      <c r="BH264" s="177"/>
      <c r="BI264" s="177"/>
      <c r="BJ264" s="177"/>
      <c r="BK264" s="177"/>
      <c r="BL264" s="177"/>
      <c r="BO264" s="277"/>
      <c r="BP264" s="277"/>
      <c r="BQ264" s="277"/>
    </row>
    <row r="265" spans="1:69" ht="18.75">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J265" s="177"/>
      <c r="AK265" s="177"/>
      <c r="AL265" s="177"/>
      <c r="AM265" s="177"/>
      <c r="AN265" s="177"/>
      <c r="AO265" s="177"/>
      <c r="AP265" s="177"/>
      <c r="AQ265" s="177"/>
      <c r="AR265" s="177"/>
      <c r="AU265" s="177"/>
      <c r="AV265" s="177"/>
      <c r="AW265" s="177"/>
      <c r="AX265" s="177"/>
      <c r="AY265" s="177"/>
      <c r="AZ265" s="177"/>
      <c r="BA265" s="177"/>
      <c r="BB265" s="177"/>
      <c r="BC265" s="177"/>
      <c r="BD265" s="177"/>
      <c r="BE265" s="177"/>
      <c r="BF265" s="177"/>
      <c r="BG265" s="177"/>
      <c r="BH265" s="177"/>
      <c r="BI265" s="177"/>
      <c r="BJ265" s="177"/>
      <c r="BK265" s="177"/>
      <c r="BL265" s="177"/>
      <c r="BO265" s="277"/>
      <c r="BP265" s="277"/>
      <c r="BQ265" s="277"/>
    </row>
    <row r="266" spans="1:69" ht="18.75">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J266" s="177"/>
      <c r="AK266" s="177"/>
      <c r="AL266" s="177"/>
      <c r="AM266" s="177"/>
      <c r="AN266" s="177"/>
      <c r="AO266" s="177"/>
      <c r="AP266" s="177"/>
      <c r="AQ266" s="177"/>
      <c r="AR266" s="177"/>
      <c r="AU266" s="177"/>
      <c r="AV266" s="177"/>
      <c r="AW266" s="177"/>
      <c r="AX266" s="177"/>
      <c r="AY266" s="177"/>
      <c r="AZ266" s="177"/>
      <c r="BA266" s="177"/>
      <c r="BB266" s="177"/>
      <c r="BC266" s="177"/>
      <c r="BD266" s="177"/>
      <c r="BE266" s="177"/>
      <c r="BF266" s="177"/>
      <c r="BG266" s="177"/>
      <c r="BH266" s="177"/>
      <c r="BI266" s="177"/>
      <c r="BJ266" s="177"/>
      <c r="BK266" s="177"/>
      <c r="BL266" s="177"/>
      <c r="BO266" s="277"/>
      <c r="BP266" s="277"/>
      <c r="BQ266" s="277"/>
    </row>
    <row r="267" spans="1:69" ht="18.75">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J267" s="177"/>
      <c r="AK267" s="177"/>
      <c r="AL267" s="177"/>
      <c r="AM267" s="177"/>
      <c r="AN267" s="177"/>
      <c r="AO267" s="177"/>
      <c r="AP267" s="177"/>
      <c r="AQ267" s="177"/>
      <c r="AR267" s="177"/>
      <c r="AU267" s="177"/>
      <c r="AV267" s="177"/>
      <c r="AW267" s="177"/>
      <c r="AX267" s="177"/>
      <c r="AY267" s="177"/>
      <c r="AZ267" s="177"/>
      <c r="BA267" s="177"/>
      <c r="BB267" s="177"/>
      <c r="BC267" s="177"/>
      <c r="BD267" s="177"/>
      <c r="BE267" s="177"/>
      <c r="BF267" s="177"/>
      <c r="BG267" s="177"/>
      <c r="BH267" s="177"/>
      <c r="BI267" s="177"/>
      <c r="BJ267" s="177"/>
      <c r="BK267" s="177"/>
      <c r="BL267" s="177"/>
      <c r="BO267" s="277"/>
      <c r="BP267" s="277"/>
      <c r="BQ267" s="277"/>
    </row>
    <row r="268" spans="1:69" ht="18.75">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J268" s="177"/>
      <c r="AK268" s="177"/>
      <c r="AL268" s="177"/>
      <c r="AM268" s="177"/>
      <c r="AN268" s="177"/>
      <c r="AO268" s="177"/>
      <c r="AP268" s="177"/>
      <c r="AQ268" s="177"/>
      <c r="AR268" s="177"/>
      <c r="AU268" s="177"/>
      <c r="AV268" s="177"/>
      <c r="AW268" s="177"/>
      <c r="AX268" s="177"/>
      <c r="AY268" s="177"/>
      <c r="AZ268" s="177"/>
      <c r="BA268" s="177"/>
      <c r="BB268" s="177"/>
      <c r="BC268" s="177"/>
      <c r="BD268" s="177"/>
      <c r="BE268" s="177"/>
      <c r="BF268" s="177"/>
      <c r="BG268" s="177"/>
      <c r="BH268" s="177"/>
      <c r="BI268" s="177"/>
      <c r="BJ268" s="177"/>
      <c r="BK268" s="177"/>
      <c r="BL268" s="177"/>
      <c r="BO268" s="277"/>
      <c r="BP268" s="277"/>
      <c r="BQ268" s="277"/>
    </row>
    <row r="269" spans="1:69" ht="18.75">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J269" s="177"/>
      <c r="AK269" s="177"/>
      <c r="AL269" s="177"/>
      <c r="AM269" s="177"/>
      <c r="AN269" s="177"/>
      <c r="AO269" s="177"/>
      <c r="AP269" s="177"/>
      <c r="AQ269" s="177"/>
      <c r="AR269" s="177"/>
      <c r="AU269" s="177"/>
      <c r="AV269" s="177"/>
      <c r="AW269" s="177"/>
      <c r="AX269" s="177"/>
      <c r="AY269" s="177"/>
      <c r="AZ269" s="177"/>
      <c r="BA269" s="177"/>
      <c r="BB269" s="177"/>
      <c r="BC269" s="177"/>
      <c r="BD269" s="177"/>
      <c r="BE269" s="177"/>
      <c r="BF269" s="177"/>
      <c r="BG269" s="177"/>
      <c r="BH269" s="177"/>
      <c r="BI269" s="177"/>
      <c r="BJ269" s="177"/>
      <c r="BK269" s="177"/>
      <c r="BL269" s="177"/>
      <c r="BO269" s="277"/>
      <c r="BP269" s="277"/>
      <c r="BQ269" s="277"/>
    </row>
    <row r="270" spans="1:69" ht="18.75">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J270" s="177"/>
      <c r="AK270" s="177"/>
      <c r="AL270" s="177"/>
      <c r="AM270" s="177"/>
      <c r="AN270" s="177"/>
      <c r="AO270" s="177"/>
      <c r="AP270" s="177"/>
      <c r="AQ270" s="177"/>
      <c r="AR270" s="177"/>
      <c r="AU270" s="177"/>
      <c r="AV270" s="177"/>
      <c r="AW270" s="177"/>
      <c r="AX270" s="177"/>
      <c r="AY270" s="177"/>
      <c r="AZ270" s="177"/>
      <c r="BA270" s="177"/>
      <c r="BB270" s="177"/>
      <c r="BC270" s="177"/>
      <c r="BD270" s="177"/>
      <c r="BE270" s="177"/>
      <c r="BF270" s="177"/>
      <c r="BG270" s="177"/>
      <c r="BH270" s="177"/>
      <c r="BI270" s="177"/>
      <c r="BJ270" s="177"/>
      <c r="BK270" s="177"/>
      <c r="BL270" s="177"/>
      <c r="BO270" s="277"/>
      <c r="BP270" s="277"/>
      <c r="BQ270" s="277"/>
    </row>
    <row r="271" spans="1:69" ht="18.75">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J271" s="177"/>
      <c r="AK271" s="177"/>
      <c r="AL271" s="177"/>
      <c r="AM271" s="177"/>
      <c r="AN271" s="177"/>
      <c r="AO271" s="177"/>
      <c r="AP271" s="177"/>
      <c r="AQ271" s="177"/>
      <c r="AR271" s="177"/>
      <c r="AU271" s="177"/>
      <c r="AV271" s="177"/>
      <c r="AW271" s="177"/>
      <c r="AX271" s="177"/>
      <c r="AY271" s="177"/>
      <c r="AZ271" s="177"/>
      <c r="BA271" s="177"/>
      <c r="BB271" s="177"/>
      <c r="BC271" s="177"/>
      <c r="BD271" s="177"/>
      <c r="BE271" s="177"/>
      <c r="BF271" s="177"/>
      <c r="BG271" s="177"/>
      <c r="BH271" s="177"/>
      <c r="BI271" s="177"/>
      <c r="BJ271" s="177"/>
      <c r="BK271" s="177"/>
      <c r="BL271" s="177"/>
      <c r="BO271" s="277"/>
      <c r="BP271" s="277"/>
      <c r="BQ271" s="277"/>
    </row>
    <row r="272" spans="1:69" ht="18.75">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J272" s="177"/>
      <c r="AK272" s="177"/>
      <c r="AL272" s="177"/>
      <c r="AM272" s="177"/>
      <c r="AN272" s="177"/>
      <c r="AO272" s="177"/>
      <c r="AP272" s="177"/>
      <c r="AQ272" s="177"/>
      <c r="AR272" s="177"/>
      <c r="AU272" s="177"/>
      <c r="AV272" s="177"/>
      <c r="AW272" s="177"/>
      <c r="AX272" s="177"/>
      <c r="AY272" s="177"/>
      <c r="AZ272" s="177"/>
      <c r="BA272" s="177"/>
      <c r="BB272" s="177"/>
      <c r="BC272" s="177"/>
      <c r="BD272" s="177"/>
      <c r="BE272" s="177"/>
      <c r="BF272" s="177"/>
      <c r="BG272" s="177"/>
      <c r="BH272" s="177"/>
      <c r="BI272" s="177"/>
      <c r="BJ272" s="177"/>
      <c r="BK272" s="177"/>
      <c r="BL272" s="177"/>
      <c r="BO272" s="277"/>
      <c r="BP272" s="277"/>
      <c r="BQ272" s="277"/>
    </row>
    <row r="273" spans="1:69" ht="18.75">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J273" s="177"/>
      <c r="AK273" s="177"/>
      <c r="AL273" s="177"/>
      <c r="AM273" s="177"/>
      <c r="AN273" s="177"/>
      <c r="AO273" s="177"/>
      <c r="AP273" s="177"/>
      <c r="AQ273" s="177"/>
      <c r="AR273" s="177"/>
      <c r="AU273" s="177"/>
      <c r="AV273" s="177"/>
      <c r="AW273" s="177"/>
      <c r="AX273" s="177"/>
      <c r="AY273" s="177"/>
      <c r="AZ273" s="177"/>
      <c r="BA273" s="177"/>
      <c r="BB273" s="177"/>
      <c r="BC273" s="177"/>
      <c r="BD273" s="177"/>
      <c r="BE273" s="177"/>
      <c r="BF273" s="177"/>
      <c r="BG273" s="177"/>
      <c r="BH273" s="177"/>
      <c r="BI273" s="177"/>
      <c r="BJ273" s="177"/>
      <c r="BK273" s="177"/>
      <c r="BL273" s="177"/>
      <c r="BO273" s="277"/>
      <c r="BP273" s="277"/>
      <c r="BQ273" s="277"/>
    </row>
    <row r="274" spans="1:69" ht="18.75">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J274" s="177"/>
      <c r="AK274" s="177"/>
      <c r="AL274" s="177"/>
      <c r="AM274" s="177"/>
      <c r="AN274" s="177"/>
      <c r="AO274" s="177"/>
      <c r="AP274" s="177"/>
      <c r="AQ274" s="177"/>
      <c r="AR274" s="177"/>
      <c r="AU274" s="177"/>
      <c r="AV274" s="177"/>
      <c r="AW274" s="177"/>
      <c r="AX274" s="177"/>
      <c r="AY274" s="177"/>
      <c r="AZ274" s="177"/>
      <c r="BA274" s="177"/>
      <c r="BB274" s="177"/>
      <c r="BC274" s="177"/>
      <c r="BD274" s="177"/>
      <c r="BE274" s="177"/>
      <c r="BF274" s="177"/>
      <c r="BG274" s="177"/>
      <c r="BH274" s="177"/>
      <c r="BI274" s="177"/>
      <c r="BJ274" s="177"/>
      <c r="BK274" s="177"/>
      <c r="BL274" s="177"/>
      <c r="BO274" s="277"/>
      <c r="BP274" s="277"/>
      <c r="BQ274" s="277"/>
    </row>
    <row r="275" spans="1:69" ht="18.75">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J275" s="177"/>
      <c r="AK275" s="177"/>
      <c r="AL275" s="177"/>
      <c r="AM275" s="177"/>
      <c r="AN275" s="177"/>
      <c r="AO275" s="177"/>
      <c r="AP275" s="177"/>
      <c r="AQ275" s="177"/>
      <c r="AR275" s="177"/>
      <c r="AU275" s="177"/>
      <c r="AV275" s="177"/>
      <c r="AW275" s="177"/>
      <c r="AX275" s="177"/>
      <c r="AY275" s="177"/>
      <c r="AZ275" s="177"/>
      <c r="BA275" s="177"/>
      <c r="BB275" s="177"/>
      <c r="BC275" s="177"/>
      <c r="BD275" s="177"/>
      <c r="BE275" s="177"/>
      <c r="BF275" s="177"/>
      <c r="BG275" s="177"/>
      <c r="BH275" s="177"/>
      <c r="BI275" s="177"/>
      <c r="BJ275" s="177"/>
      <c r="BK275" s="177"/>
      <c r="BL275" s="177"/>
      <c r="BO275" s="277"/>
      <c r="BP275" s="277"/>
      <c r="BQ275" s="277"/>
    </row>
    <row r="276" spans="1:69" ht="18.75">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J276" s="177"/>
      <c r="AK276" s="177"/>
      <c r="AL276" s="177"/>
      <c r="AM276" s="177"/>
      <c r="AN276" s="177"/>
      <c r="AO276" s="177"/>
      <c r="AP276" s="177"/>
      <c r="AQ276" s="177"/>
      <c r="AR276" s="177"/>
      <c r="AU276" s="177"/>
      <c r="AV276" s="177"/>
      <c r="AW276" s="177"/>
      <c r="AX276" s="177"/>
      <c r="AY276" s="177"/>
      <c r="AZ276" s="177"/>
      <c r="BA276" s="177"/>
      <c r="BB276" s="177"/>
      <c r="BC276" s="177"/>
      <c r="BD276" s="177"/>
      <c r="BE276" s="177"/>
      <c r="BF276" s="177"/>
      <c r="BG276" s="177"/>
      <c r="BH276" s="177"/>
      <c r="BI276" s="177"/>
      <c r="BJ276" s="177"/>
      <c r="BK276" s="177"/>
      <c r="BL276" s="177"/>
      <c r="BO276" s="277"/>
      <c r="BP276" s="277"/>
      <c r="BQ276" s="277"/>
    </row>
    <row r="277" spans="1:69" ht="18.75">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J277" s="177"/>
      <c r="AK277" s="177"/>
      <c r="AL277" s="177"/>
      <c r="AM277" s="177"/>
      <c r="AN277" s="177"/>
      <c r="AO277" s="177"/>
      <c r="AP277" s="177"/>
      <c r="AQ277" s="177"/>
      <c r="AR277" s="177"/>
      <c r="AU277" s="177"/>
      <c r="AV277" s="177"/>
      <c r="AW277" s="177"/>
      <c r="AX277" s="177"/>
      <c r="AY277" s="177"/>
      <c r="AZ277" s="177"/>
      <c r="BA277" s="177"/>
      <c r="BB277" s="177"/>
      <c r="BC277" s="177"/>
      <c r="BD277" s="177"/>
      <c r="BE277" s="177"/>
      <c r="BF277" s="177"/>
      <c r="BG277" s="177"/>
      <c r="BH277" s="177"/>
      <c r="BI277" s="177"/>
      <c r="BJ277" s="177"/>
      <c r="BK277" s="177"/>
      <c r="BL277" s="177"/>
      <c r="BO277" s="277"/>
      <c r="BP277" s="277"/>
      <c r="BQ277" s="277"/>
    </row>
    <row r="278" spans="1:69" ht="18.75">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J278" s="177"/>
      <c r="AK278" s="177"/>
      <c r="AL278" s="177"/>
      <c r="AM278" s="177"/>
      <c r="AN278" s="177"/>
      <c r="AO278" s="177"/>
      <c r="AP278" s="177"/>
      <c r="AQ278" s="177"/>
      <c r="AR278" s="177"/>
      <c r="AU278" s="177"/>
      <c r="AV278" s="177"/>
      <c r="AW278" s="177"/>
      <c r="AX278" s="177"/>
      <c r="AY278" s="177"/>
      <c r="AZ278" s="177"/>
      <c r="BA278" s="177"/>
      <c r="BB278" s="177"/>
      <c r="BC278" s="177"/>
      <c r="BD278" s="177"/>
      <c r="BE278" s="177"/>
      <c r="BF278" s="177"/>
      <c r="BG278" s="177"/>
      <c r="BH278" s="177"/>
      <c r="BI278" s="177"/>
      <c r="BJ278" s="177"/>
      <c r="BK278" s="177"/>
      <c r="BL278" s="177"/>
      <c r="BO278" s="277"/>
      <c r="BP278" s="277"/>
      <c r="BQ278" s="277"/>
    </row>
    <row r="279" spans="1:69" ht="18.75">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J279" s="177"/>
      <c r="AK279" s="177"/>
      <c r="AL279" s="177"/>
      <c r="AM279" s="177"/>
      <c r="AN279" s="177"/>
      <c r="AO279" s="177"/>
      <c r="AP279" s="177"/>
      <c r="AQ279" s="177"/>
      <c r="AR279" s="177"/>
      <c r="AU279" s="177"/>
      <c r="AV279" s="177"/>
      <c r="AW279" s="177"/>
      <c r="AX279" s="177"/>
      <c r="AY279" s="177"/>
      <c r="AZ279" s="177"/>
      <c r="BA279" s="177"/>
      <c r="BB279" s="177"/>
      <c r="BC279" s="177"/>
      <c r="BD279" s="177"/>
      <c r="BE279" s="177"/>
      <c r="BF279" s="177"/>
      <c r="BG279" s="177"/>
      <c r="BH279" s="177"/>
      <c r="BI279" s="177"/>
      <c r="BJ279" s="177"/>
      <c r="BK279" s="177"/>
      <c r="BL279" s="177"/>
      <c r="BO279" s="277"/>
      <c r="BP279" s="277"/>
      <c r="BQ279" s="277"/>
    </row>
    <row r="280" spans="1:69" ht="18.75">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J280" s="177"/>
      <c r="AK280" s="177"/>
      <c r="AL280" s="177"/>
      <c r="AM280" s="177"/>
      <c r="AN280" s="177"/>
      <c r="AO280" s="177"/>
      <c r="AP280" s="177"/>
      <c r="AQ280" s="177"/>
      <c r="AR280" s="177"/>
      <c r="AU280" s="177"/>
      <c r="AV280" s="177"/>
      <c r="AW280" s="177"/>
      <c r="AX280" s="177"/>
      <c r="AY280" s="177"/>
      <c r="AZ280" s="177"/>
      <c r="BA280" s="177"/>
      <c r="BB280" s="177"/>
      <c r="BC280" s="177"/>
      <c r="BD280" s="177"/>
      <c r="BE280" s="177"/>
      <c r="BF280" s="177"/>
      <c r="BG280" s="177"/>
      <c r="BH280" s="177"/>
      <c r="BI280" s="177"/>
      <c r="BJ280" s="177"/>
      <c r="BK280" s="177"/>
      <c r="BL280" s="177"/>
      <c r="BO280" s="277"/>
      <c r="BP280" s="277"/>
      <c r="BQ280" s="277"/>
    </row>
    <row r="281" spans="1:69" ht="18.75">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J281" s="177"/>
      <c r="AK281" s="177"/>
      <c r="AL281" s="177"/>
      <c r="AM281" s="177"/>
      <c r="AN281" s="177"/>
      <c r="AO281" s="177"/>
      <c r="AP281" s="177"/>
      <c r="AQ281" s="177"/>
      <c r="AR281" s="177"/>
      <c r="AU281" s="177"/>
      <c r="AV281" s="177"/>
      <c r="AW281" s="177"/>
      <c r="AX281" s="177"/>
      <c r="AY281" s="177"/>
      <c r="AZ281" s="177"/>
      <c r="BA281" s="177"/>
      <c r="BB281" s="177"/>
      <c r="BC281" s="177"/>
      <c r="BD281" s="177"/>
      <c r="BE281" s="177"/>
      <c r="BF281" s="177"/>
      <c r="BG281" s="177"/>
      <c r="BH281" s="177"/>
      <c r="BI281" s="177"/>
      <c r="BJ281" s="177"/>
      <c r="BK281" s="177"/>
      <c r="BL281" s="177"/>
      <c r="BO281" s="277"/>
      <c r="BP281" s="277"/>
      <c r="BQ281" s="277"/>
    </row>
    <row r="282" spans="1:69" ht="18.75">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J282" s="177"/>
      <c r="AK282" s="177"/>
      <c r="AL282" s="177"/>
      <c r="AM282" s="177"/>
      <c r="AN282" s="177"/>
      <c r="AO282" s="177"/>
      <c r="AP282" s="177"/>
      <c r="AQ282" s="177"/>
      <c r="AR282" s="177"/>
      <c r="AU282" s="177"/>
      <c r="AV282" s="177"/>
      <c r="AW282" s="177"/>
      <c r="AX282" s="177"/>
      <c r="AY282" s="177"/>
      <c r="AZ282" s="177"/>
      <c r="BA282" s="177"/>
      <c r="BB282" s="177"/>
      <c r="BC282" s="177"/>
      <c r="BD282" s="177"/>
      <c r="BE282" s="177"/>
      <c r="BF282" s="177"/>
      <c r="BG282" s="177"/>
      <c r="BH282" s="177"/>
      <c r="BI282" s="177"/>
      <c r="BJ282" s="177"/>
      <c r="BK282" s="177"/>
      <c r="BL282" s="177"/>
      <c r="BO282" s="277"/>
      <c r="BP282" s="277"/>
      <c r="BQ282" s="277"/>
    </row>
    <row r="283" spans="1:69" ht="18.75">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J283" s="177"/>
      <c r="AK283" s="177"/>
      <c r="AL283" s="177"/>
      <c r="AM283" s="177"/>
      <c r="AN283" s="177"/>
      <c r="AO283" s="177"/>
      <c r="AP283" s="177"/>
      <c r="AQ283" s="177"/>
      <c r="AR283" s="177"/>
      <c r="AU283" s="177"/>
      <c r="AV283" s="177"/>
      <c r="AW283" s="177"/>
      <c r="AX283" s="177"/>
      <c r="AY283" s="177"/>
      <c r="AZ283" s="177"/>
      <c r="BA283" s="177"/>
      <c r="BB283" s="177"/>
      <c r="BC283" s="177"/>
      <c r="BD283" s="177"/>
      <c r="BE283" s="177"/>
      <c r="BF283" s="177"/>
      <c r="BG283" s="177"/>
      <c r="BH283" s="177"/>
      <c r="BI283" s="177"/>
      <c r="BJ283" s="177"/>
      <c r="BK283" s="177"/>
      <c r="BL283" s="177"/>
      <c r="BO283" s="277"/>
      <c r="BP283" s="277"/>
      <c r="BQ283" s="277"/>
    </row>
    <row r="284" spans="1:69" ht="18.75">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J284" s="177"/>
      <c r="AK284" s="177"/>
      <c r="AL284" s="177"/>
      <c r="AM284" s="177"/>
      <c r="AN284" s="177"/>
      <c r="AO284" s="177"/>
      <c r="AP284" s="177"/>
      <c r="AQ284" s="177"/>
      <c r="AR284" s="177"/>
      <c r="AU284" s="177"/>
      <c r="AV284" s="177"/>
      <c r="AW284" s="177"/>
      <c r="AX284" s="177"/>
      <c r="AY284" s="177"/>
      <c r="AZ284" s="177"/>
      <c r="BA284" s="177"/>
      <c r="BB284" s="177"/>
      <c r="BC284" s="177"/>
      <c r="BD284" s="177"/>
      <c r="BE284" s="177"/>
      <c r="BF284" s="177"/>
      <c r="BG284" s="177"/>
      <c r="BH284" s="177"/>
      <c r="BI284" s="177"/>
      <c r="BJ284" s="177"/>
      <c r="BK284" s="177"/>
      <c r="BL284" s="177"/>
      <c r="BO284" s="277"/>
      <c r="BP284" s="277"/>
      <c r="BQ284" s="277"/>
    </row>
    <row r="285" spans="1:69" ht="18.75">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J285" s="177"/>
      <c r="AK285" s="177"/>
      <c r="AL285" s="177"/>
      <c r="AM285" s="177"/>
      <c r="AN285" s="177"/>
      <c r="AO285" s="177"/>
      <c r="AP285" s="177"/>
      <c r="AQ285" s="177"/>
      <c r="AR285" s="177"/>
      <c r="AU285" s="177"/>
      <c r="AV285" s="177"/>
      <c r="AW285" s="177"/>
      <c r="AX285" s="177"/>
      <c r="AY285" s="177"/>
      <c r="AZ285" s="177"/>
      <c r="BA285" s="177"/>
      <c r="BB285" s="177"/>
      <c r="BC285" s="177"/>
      <c r="BD285" s="177"/>
      <c r="BE285" s="177"/>
      <c r="BF285" s="177"/>
      <c r="BG285" s="177"/>
      <c r="BH285" s="177"/>
      <c r="BI285" s="177"/>
      <c r="BJ285" s="177"/>
      <c r="BK285" s="177"/>
      <c r="BL285" s="177"/>
      <c r="BO285" s="277"/>
      <c r="BP285" s="277"/>
      <c r="BQ285" s="277"/>
    </row>
    <row r="286" spans="1:69" ht="18.75">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J286" s="177"/>
      <c r="AK286" s="177"/>
      <c r="AL286" s="177"/>
      <c r="AM286" s="177"/>
      <c r="AN286" s="177"/>
      <c r="AO286" s="177"/>
      <c r="AP286" s="177"/>
      <c r="AQ286" s="177"/>
      <c r="AR286" s="177"/>
      <c r="AU286" s="177"/>
      <c r="AV286" s="177"/>
      <c r="AW286" s="177"/>
      <c r="AX286" s="177"/>
      <c r="AY286" s="177"/>
      <c r="AZ286" s="177"/>
      <c r="BA286" s="177"/>
      <c r="BB286" s="177"/>
      <c r="BC286" s="177"/>
      <c r="BD286" s="177"/>
      <c r="BE286" s="177"/>
      <c r="BF286" s="177"/>
      <c r="BG286" s="177"/>
      <c r="BH286" s="177"/>
      <c r="BI286" s="177"/>
      <c r="BJ286" s="177"/>
      <c r="BK286" s="177"/>
      <c r="BL286" s="177"/>
      <c r="BO286" s="277"/>
      <c r="BP286" s="277"/>
      <c r="BQ286" s="277"/>
    </row>
    <row r="287" spans="1:69" ht="18.75">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J287" s="177"/>
      <c r="AK287" s="177"/>
      <c r="AL287" s="177"/>
      <c r="AM287" s="177"/>
      <c r="AN287" s="177"/>
      <c r="AO287" s="177"/>
      <c r="AP287" s="177"/>
      <c r="AQ287" s="177"/>
      <c r="AR287" s="177"/>
      <c r="AU287" s="177"/>
      <c r="AV287" s="177"/>
      <c r="AW287" s="177"/>
      <c r="AX287" s="177"/>
      <c r="AY287" s="177"/>
      <c r="AZ287" s="177"/>
      <c r="BA287" s="177"/>
      <c r="BB287" s="177"/>
      <c r="BC287" s="177"/>
      <c r="BD287" s="177"/>
      <c r="BE287" s="177"/>
      <c r="BF287" s="177"/>
      <c r="BG287" s="177"/>
      <c r="BH287" s="177"/>
      <c r="BI287" s="177"/>
      <c r="BJ287" s="177"/>
      <c r="BK287" s="177"/>
      <c r="BL287" s="177"/>
      <c r="BO287" s="277"/>
      <c r="BP287" s="277"/>
      <c r="BQ287" s="277"/>
    </row>
    <row r="288" spans="1:69" ht="18.75">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J288" s="177"/>
      <c r="AK288" s="177"/>
      <c r="AL288" s="177"/>
      <c r="AM288" s="177"/>
      <c r="AN288" s="177"/>
      <c r="AO288" s="177"/>
      <c r="AP288" s="177"/>
      <c r="AQ288" s="177"/>
      <c r="AR288" s="177"/>
      <c r="AU288" s="177"/>
      <c r="AV288" s="177"/>
      <c r="AW288" s="177"/>
      <c r="AX288" s="177"/>
      <c r="AY288" s="177"/>
      <c r="AZ288" s="177"/>
      <c r="BA288" s="177"/>
      <c r="BB288" s="177"/>
      <c r="BC288" s="177"/>
      <c r="BD288" s="177"/>
      <c r="BE288" s="177"/>
      <c r="BF288" s="177"/>
      <c r="BG288" s="177"/>
      <c r="BH288" s="177"/>
      <c r="BI288" s="177"/>
      <c r="BJ288" s="177"/>
      <c r="BK288" s="177"/>
      <c r="BL288" s="177"/>
      <c r="BO288" s="277"/>
      <c r="BP288" s="277"/>
      <c r="BQ288" s="277"/>
    </row>
    <row r="289" spans="1:69" ht="18.75">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J289" s="177"/>
      <c r="AK289" s="177"/>
      <c r="AL289" s="177"/>
      <c r="AM289" s="177"/>
      <c r="AN289" s="177"/>
      <c r="AO289" s="177"/>
      <c r="AP289" s="177"/>
      <c r="AQ289" s="177"/>
      <c r="AR289" s="177"/>
      <c r="AU289" s="177"/>
      <c r="AV289" s="177"/>
      <c r="AW289" s="177"/>
      <c r="AX289" s="177"/>
      <c r="AY289" s="177"/>
      <c r="AZ289" s="177"/>
      <c r="BA289" s="177"/>
      <c r="BB289" s="177"/>
      <c r="BC289" s="177"/>
      <c r="BD289" s="177"/>
      <c r="BE289" s="177"/>
      <c r="BF289" s="177"/>
      <c r="BG289" s="177"/>
      <c r="BH289" s="177"/>
      <c r="BI289" s="177"/>
      <c r="BJ289" s="177"/>
      <c r="BK289" s="177"/>
      <c r="BL289" s="177"/>
      <c r="BO289" s="277"/>
      <c r="BP289" s="277"/>
      <c r="BQ289" s="277"/>
    </row>
    <row r="290" spans="1:69" ht="18.75">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J290" s="177"/>
      <c r="AK290" s="177"/>
      <c r="AL290" s="177"/>
      <c r="AM290" s="177"/>
      <c r="AN290" s="177"/>
      <c r="AO290" s="177"/>
      <c r="AP290" s="177"/>
      <c r="AQ290" s="177"/>
      <c r="AR290" s="177"/>
      <c r="AU290" s="177"/>
      <c r="AV290" s="177"/>
      <c r="AW290" s="177"/>
      <c r="AX290" s="177"/>
      <c r="AY290" s="177"/>
      <c r="AZ290" s="177"/>
      <c r="BA290" s="177"/>
      <c r="BB290" s="177"/>
      <c r="BC290" s="177"/>
      <c r="BD290" s="177"/>
      <c r="BE290" s="177"/>
      <c r="BF290" s="177"/>
      <c r="BG290" s="177"/>
      <c r="BH290" s="177"/>
      <c r="BI290" s="177"/>
      <c r="BJ290" s="177"/>
      <c r="BK290" s="177"/>
      <c r="BL290" s="177"/>
      <c r="BO290" s="277"/>
      <c r="BP290" s="277"/>
      <c r="BQ290" s="277"/>
    </row>
    <row r="291" spans="1:69" ht="18.75">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J291" s="177"/>
      <c r="AK291" s="177"/>
      <c r="AL291" s="177"/>
      <c r="AM291" s="177"/>
      <c r="AN291" s="177"/>
      <c r="AO291" s="177"/>
      <c r="AP291" s="177"/>
      <c r="AQ291" s="177"/>
      <c r="AR291" s="177"/>
      <c r="AU291" s="177"/>
      <c r="AV291" s="177"/>
      <c r="AW291" s="177"/>
      <c r="AX291" s="177"/>
      <c r="AY291" s="177"/>
      <c r="AZ291" s="177"/>
      <c r="BA291" s="177"/>
      <c r="BB291" s="177"/>
      <c r="BC291" s="177"/>
      <c r="BD291" s="177"/>
      <c r="BE291" s="177"/>
      <c r="BF291" s="177"/>
      <c r="BG291" s="177"/>
      <c r="BH291" s="177"/>
      <c r="BI291" s="177"/>
      <c r="BJ291" s="177"/>
      <c r="BK291" s="177"/>
      <c r="BL291" s="177"/>
      <c r="BO291" s="277"/>
      <c r="BP291" s="277"/>
      <c r="BQ291" s="277"/>
    </row>
    <row r="292" spans="1:69" ht="18.75">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J292" s="177"/>
      <c r="AK292" s="177"/>
      <c r="AL292" s="177"/>
      <c r="AM292" s="177"/>
      <c r="AN292" s="177"/>
      <c r="AO292" s="177"/>
      <c r="AP292" s="177"/>
      <c r="AQ292" s="177"/>
      <c r="AR292" s="177"/>
      <c r="AU292" s="177"/>
      <c r="AV292" s="177"/>
      <c r="AW292" s="177"/>
      <c r="AX292" s="177"/>
      <c r="AY292" s="177"/>
      <c r="AZ292" s="177"/>
      <c r="BA292" s="177"/>
      <c r="BB292" s="177"/>
      <c r="BC292" s="177"/>
      <c r="BD292" s="177"/>
      <c r="BE292" s="177"/>
      <c r="BF292" s="177"/>
      <c r="BG292" s="177"/>
      <c r="BH292" s="177"/>
      <c r="BI292" s="177"/>
      <c r="BJ292" s="177"/>
      <c r="BK292" s="177"/>
      <c r="BL292" s="177"/>
      <c r="BO292" s="277"/>
      <c r="BP292" s="277"/>
      <c r="BQ292" s="277"/>
    </row>
    <row r="293" spans="1:69" ht="18.75">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J293" s="177"/>
      <c r="AK293" s="177"/>
      <c r="AL293" s="177"/>
      <c r="AM293" s="177"/>
      <c r="AN293" s="177"/>
      <c r="AO293" s="177"/>
      <c r="AP293" s="177"/>
      <c r="AQ293" s="177"/>
      <c r="AR293" s="177"/>
      <c r="AU293" s="177"/>
      <c r="AV293" s="177"/>
      <c r="AW293" s="177"/>
      <c r="AX293" s="177"/>
      <c r="AY293" s="177"/>
      <c r="AZ293" s="177"/>
      <c r="BA293" s="177"/>
      <c r="BB293" s="177"/>
      <c r="BC293" s="177"/>
      <c r="BD293" s="177"/>
      <c r="BE293" s="177"/>
      <c r="BF293" s="177"/>
      <c r="BG293" s="177"/>
      <c r="BH293" s="177"/>
      <c r="BI293" s="177"/>
      <c r="BJ293" s="177"/>
      <c r="BK293" s="177"/>
      <c r="BL293" s="177"/>
      <c r="BO293" s="277"/>
      <c r="BP293" s="277"/>
      <c r="BQ293" s="277"/>
    </row>
    <row r="294" spans="1:69" ht="18.75">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J294" s="177"/>
      <c r="AK294" s="177"/>
      <c r="AL294" s="177"/>
      <c r="AM294" s="177"/>
      <c r="AN294" s="177"/>
      <c r="AO294" s="177"/>
      <c r="AP294" s="177"/>
      <c r="AQ294" s="177"/>
      <c r="AR294" s="177"/>
      <c r="AU294" s="177"/>
      <c r="AV294" s="177"/>
      <c r="AW294" s="177"/>
      <c r="AX294" s="177"/>
      <c r="AY294" s="177"/>
      <c r="AZ294" s="177"/>
      <c r="BA294" s="177"/>
      <c r="BB294" s="177"/>
      <c r="BC294" s="177"/>
      <c r="BD294" s="177"/>
      <c r="BE294" s="177"/>
      <c r="BF294" s="177"/>
      <c r="BG294" s="177"/>
      <c r="BH294" s="177"/>
      <c r="BI294" s="177"/>
      <c r="BJ294" s="177"/>
      <c r="BK294" s="177"/>
      <c r="BL294" s="177"/>
      <c r="BO294" s="277"/>
      <c r="BP294" s="277"/>
      <c r="BQ294" s="277"/>
    </row>
    <row r="295" spans="1:69" ht="18.75">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J295" s="177"/>
      <c r="AK295" s="177"/>
      <c r="AL295" s="177"/>
      <c r="AM295" s="177"/>
      <c r="AN295" s="177"/>
      <c r="AO295" s="177"/>
      <c r="AP295" s="177"/>
      <c r="AQ295" s="177"/>
      <c r="AR295" s="177"/>
      <c r="AU295" s="177"/>
      <c r="AV295" s="177"/>
      <c r="AW295" s="177"/>
      <c r="AX295" s="177"/>
      <c r="AY295" s="177"/>
      <c r="AZ295" s="177"/>
      <c r="BA295" s="177"/>
      <c r="BB295" s="177"/>
      <c r="BC295" s="177"/>
      <c r="BD295" s="177"/>
      <c r="BE295" s="177"/>
      <c r="BF295" s="177"/>
      <c r="BG295" s="177"/>
      <c r="BH295" s="177"/>
      <c r="BI295" s="177"/>
      <c r="BJ295" s="177"/>
      <c r="BK295" s="177"/>
      <c r="BL295" s="177"/>
      <c r="BO295" s="277"/>
      <c r="BP295" s="277"/>
      <c r="BQ295" s="277"/>
    </row>
    <row r="296" spans="1:69" ht="18.75">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J296" s="177"/>
      <c r="AK296" s="177"/>
      <c r="AL296" s="177"/>
      <c r="AM296" s="177"/>
      <c r="AN296" s="177"/>
      <c r="AO296" s="177"/>
      <c r="AP296" s="177"/>
      <c r="AQ296" s="177"/>
      <c r="AR296" s="177"/>
      <c r="AU296" s="177"/>
      <c r="AV296" s="177"/>
      <c r="AW296" s="177"/>
      <c r="AX296" s="177"/>
      <c r="AY296" s="177"/>
      <c r="AZ296" s="177"/>
      <c r="BA296" s="177"/>
      <c r="BB296" s="177"/>
      <c r="BC296" s="177"/>
      <c r="BD296" s="177"/>
      <c r="BE296" s="177"/>
      <c r="BF296" s="177"/>
      <c r="BG296" s="177"/>
      <c r="BH296" s="177"/>
      <c r="BI296" s="177"/>
      <c r="BJ296" s="177"/>
      <c r="BK296" s="177"/>
      <c r="BL296" s="177"/>
      <c r="BO296" s="277"/>
      <c r="BP296" s="277"/>
      <c r="BQ296" s="277"/>
    </row>
    <row r="297" spans="1:69" ht="18.75">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J297" s="177"/>
      <c r="AK297" s="177"/>
      <c r="AL297" s="177"/>
      <c r="AM297" s="177"/>
      <c r="AN297" s="177"/>
      <c r="AO297" s="177"/>
      <c r="AP297" s="177"/>
      <c r="AQ297" s="177"/>
      <c r="AR297" s="177"/>
      <c r="AU297" s="177"/>
      <c r="AV297" s="177"/>
      <c r="AW297" s="177"/>
      <c r="AX297" s="177"/>
      <c r="AY297" s="177"/>
      <c r="AZ297" s="177"/>
      <c r="BA297" s="177"/>
      <c r="BB297" s="177"/>
      <c r="BC297" s="177"/>
      <c r="BD297" s="177"/>
      <c r="BE297" s="177"/>
      <c r="BF297" s="177"/>
      <c r="BG297" s="177"/>
      <c r="BH297" s="177"/>
      <c r="BI297" s="177"/>
      <c r="BJ297" s="177"/>
      <c r="BK297" s="177"/>
      <c r="BL297" s="177"/>
      <c r="BO297" s="277"/>
      <c r="BP297" s="277"/>
      <c r="BQ297" s="277"/>
    </row>
    <row r="298" spans="1:69" ht="18.75">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J298" s="177"/>
      <c r="AK298" s="177"/>
      <c r="AL298" s="177"/>
      <c r="AM298" s="177"/>
      <c r="AN298" s="177"/>
      <c r="AO298" s="177"/>
      <c r="AP298" s="177"/>
      <c r="AQ298" s="177"/>
      <c r="AR298" s="177"/>
      <c r="AU298" s="177"/>
      <c r="AV298" s="177"/>
      <c r="AW298" s="177"/>
      <c r="AX298" s="177"/>
      <c r="AY298" s="177"/>
      <c r="AZ298" s="177"/>
      <c r="BA298" s="177"/>
      <c r="BB298" s="177"/>
      <c r="BC298" s="177"/>
      <c r="BD298" s="177"/>
      <c r="BE298" s="177"/>
      <c r="BF298" s="177"/>
      <c r="BG298" s="177"/>
      <c r="BH298" s="177"/>
      <c r="BI298" s="177"/>
      <c r="BJ298" s="177"/>
      <c r="BK298" s="177"/>
      <c r="BL298" s="177"/>
      <c r="BO298" s="277"/>
      <c r="BP298" s="277"/>
      <c r="BQ298" s="277"/>
    </row>
    <row r="299" spans="1:69" ht="18.75">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J299" s="177"/>
      <c r="AK299" s="177"/>
      <c r="AL299" s="177"/>
      <c r="AM299" s="177"/>
      <c r="AN299" s="177"/>
      <c r="AO299" s="177"/>
      <c r="AP299" s="177"/>
      <c r="AQ299" s="177"/>
      <c r="AR299" s="177"/>
      <c r="AU299" s="177"/>
      <c r="AV299" s="177"/>
      <c r="AW299" s="177"/>
      <c r="AX299" s="177"/>
      <c r="AY299" s="177"/>
      <c r="AZ299" s="177"/>
      <c r="BA299" s="177"/>
      <c r="BB299" s="177"/>
      <c r="BC299" s="177"/>
      <c r="BD299" s="177"/>
      <c r="BE299" s="177"/>
      <c r="BF299" s="177"/>
      <c r="BG299" s="177"/>
      <c r="BH299" s="177"/>
      <c r="BI299" s="177"/>
      <c r="BJ299" s="177"/>
      <c r="BK299" s="177"/>
      <c r="BL299" s="177"/>
      <c r="BO299" s="277"/>
      <c r="BP299" s="277"/>
      <c r="BQ299" s="277"/>
    </row>
    <row r="300" spans="1:69" ht="18.75">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J300" s="177"/>
      <c r="AK300" s="177"/>
      <c r="AL300" s="177"/>
      <c r="AM300" s="177"/>
      <c r="AN300" s="177"/>
      <c r="AO300" s="177"/>
      <c r="AP300" s="177"/>
      <c r="AQ300" s="177"/>
      <c r="AR300" s="177"/>
      <c r="AU300" s="177"/>
      <c r="AV300" s="177"/>
      <c r="AW300" s="177"/>
      <c r="AX300" s="177"/>
      <c r="AY300" s="177"/>
      <c r="AZ300" s="177"/>
      <c r="BA300" s="177"/>
      <c r="BB300" s="177"/>
      <c r="BC300" s="177"/>
      <c r="BD300" s="177"/>
      <c r="BE300" s="177"/>
      <c r="BF300" s="177"/>
      <c r="BG300" s="177"/>
      <c r="BH300" s="177"/>
      <c r="BI300" s="177"/>
      <c r="BJ300" s="177"/>
      <c r="BK300" s="177"/>
      <c r="BL300" s="177"/>
      <c r="BO300" s="277"/>
      <c r="BP300" s="277"/>
      <c r="BQ300" s="277"/>
    </row>
    <row r="301" spans="1:69" ht="18.75">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J301" s="177"/>
      <c r="AK301" s="177"/>
      <c r="AL301" s="177"/>
      <c r="AM301" s="177"/>
      <c r="AN301" s="177"/>
      <c r="AO301" s="177"/>
      <c r="AP301" s="177"/>
      <c r="AQ301" s="177"/>
      <c r="AR301" s="177"/>
      <c r="AU301" s="177"/>
      <c r="AV301" s="177"/>
      <c r="AW301" s="177"/>
      <c r="AX301" s="177"/>
      <c r="AY301" s="177"/>
      <c r="AZ301" s="177"/>
      <c r="BA301" s="177"/>
      <c r="BB301" s="177"/>
      <c r="BC301" s="177"/>
      <c r="BD301" s="177"/>
      <c r="BE301" s="177"/>
      <c r="BF301" s="177"/>
      <c r="BG301" s="177"/>
      <c r="BH301" s="177"/>
      <c r="BI301" s="177"/>
      <c r="BJ301" s="177"/>
      <c r="BK301" s="177"/>
      <c r="BL301" s="177"/>
      <c r="BO301" s="277"/>
      <c r="BP301" s="277"/>
      <c r="BQ301" s="277"/>
    </row>
    <row r="302" spans="1:69" ht="18.75">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J302" s="177"/>
      <c r="AK302" s="177"/>
      <c r="AL302" s="177"/>
      <c r="AM302" s="177"/>
      <c r="AN302" s="177"/>
      <c r="AO302" s="177"/>
      <c r="AP302" s="177"/>
      <c r="AQ302" s="177"/>
      <c r="AR302" s="177"/>
      <c r="AU302" s="177"/>
      <c r="AV302" s="177"/>
      <c r="AW302" s="177"/>
      <c r="AX302" s="177"/>
      <c r="AY302" s="177"/>
      <c r="AZ302" s="177"/>
      <c r="BA302" s="177"/>
      <c r="BB302" s="177"/>
      <c r="BC302" s="177"/>
      <c r="BD302" s="177"/>
      <c r="BE302" s="177"/>
      <c r="BF302" s="177"/>
      <c r="BG302" s="177"/>
      <c r="BH302" s="177"/>
      <c r="BI302" s="177"/>
      <c r="BJ302" s="177"/>
      <c r="BK302" s="177"/>
      <c r="BL302" s="177"/>
      <c r="BO302" s="277"/>
      <c r="BP302" s="277"/>
      <c r="BQ302" s="277"/>
    </row>
    <row r="303" spans="1:69" ht="18.75">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J303" s="177"/>
      <c r="AK303" s="177"/>
      <c r="AL303" s="177"/>
      <c r="AM303" s="177"/>
      <c r="AN303" s="177"/>
      <c r="AO303" s="177"/>
      <c r="AP303" s="177"/>
      <c r="AQ303" s="177"/>
      <c r="AR303" s="177"/>
      <c r="AU303" s="177"/>
      <c r="AV303" s="177"/>
      <c r="AW303" s="177"/>
      <c r="AX303" s="177"/>
      <c r="AY303" s="177"/>
      <c r="AZ303" s="177"/>
      <c r="BA303" s="177"/>
      <c r="BB303" s="177"/>
      <c r="BC303" s="177"/>
      <c r="BD303" s="177"/>
      <c r="BE303" s="177"/>
      <c r="BF303" s="177"/>
      <c r="BG303" s="177"/>
      <c r="BH303" s="177"/>
      <c r="BI303" s="177"/>
      <c r="BJ303" s="177"/>
      <c r="BK303" s="177"/>
      <c r="BL303" s="177"/>
      <c r="BO303" s="277"/>
      <c r="BP303" s="277"/>
      <c r="BQ303" s="277"/>
    </row>
    <row r="304" spans="1:69" ht="18.75">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J304" s="177"/>
      <c r="AK304" s="177"/>
      <c r="AL304" s="177"/>
      <c r="AM304" s="177"/>
      <c r="AN304" s="177"/>
      <c r="AO304" s="177"/>
      <c r="AP304" s="177"/>
      <c r="AQ304" s="177"/>
      <c r="AR304" s="177"/>
      <c r="AU304" s="177"/>
      <c r="AV304" s="177"/>
      <c r="AW304" s="177"/>
      <c r="AX304" s="177"/>
      <c r="AY304" s="177"/>
      <c r="AZ304" s="177"/>
      <c r="BA304" s="177"/>
      <c r="BB304" s="177"/>
      <c r="BC304" s="177"/>
      <c r="BD304" s="177"/>
      <c r="BE304" s="177"/>
      <c r="BF304" s="177"/>
      <c r="BG304" s="177"/>
      <c r="BH304" s="177"/>
      <c r="BI304" s="177"/>
      <c r="BJ304" s="177"/>
      <c r="BK304" s="177"/>
      <c r="BL304" s="177"/>
      <c r="BO304" s="277"/>
      <c r="BP304" s="277"/>
      <c r="BQ304" s="277"/>
    </row>
    <row r="305" spans="1:69" ht="18.75">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J305" s="177"/>
      <c r="AK305" s="177"/>
      <c r="AL305" s="177"/>
      <c r="AM305" s="177"/>
      <c r="AN305" s="177"/>
      <c r="AO305" s="177"/>
      <c r="AP305" s="177"/>
      <c r="AQ305" s="177"/>
      <c r="AR305" s="177"/>
      <c r="AU305" s="177"/>
      <c r="AV305" s="177"/>
      <c r="AW305" s="177"/>
      <c r="AX305" s="177"/>
      <c r="AY305" s="177"/>
      <c r="AZ305" s="177"/>
      <c r="BA305" s="177"/>
      <c r="BB305" s="177"/>
      <c r="BC305" s="177"/>
      <c r="BD305" s="177"/>
      <c r="BE305" s="177"/>
      <c r="BF305" s="177"/>
      <c r="BG305" s="177"/>
      <c r="BH305" s="177"/>
      <c r="BI305" s="177"/>
      <c r="BJ305" s="177"/>
      <c r="BK305" s="177"/>
      <c r="BL305" s="177"/>
      <c r="BO305" s="277"/>
      <c r="BP305" s="277"/>
      <c r="BQ305" s="277"/>
    </row>
    <row r="306" spans="1:69" ht="18.75">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J306" s="177"/>
      <c r="AK306" s="177"/>
      <c r="AL306" s="177"/>
      <c r="AM306" s="177"/>
      <c r="AN306" s="177"/>
      <c r="AO306" s="177"/>
      <c r="AP306" s="177"/>
      <c r="AQ306" s="177"/>
      <c r="AR306" s="177"/>
      <c r="AU306" s="177"/>
      <c r="AV306" s="177"/>
      <c r="AW306" s="177"/>
      <c r="AX306" s="177"/>
      <c r="AY306" s="177"/>
      <c r="AZ306" s="177"/>
      <c r="BA306" s="177"/>
      <c r="BB306" s="177"/>
      <c r="BC306" s="177"/>
      <c r="BD306" s="177"/>
      <c r="BE306" s="177"/>
      <c r="BF306" s="177"/>
      <c r="BG306" s="177"/>
      <c r="BH306" s="177"/>
      <c r="BI306" s="177"/>
      <c r="BJ306" s="177"/>
      <c r="BK306" s="177"/>
      <c r="BL306" s="177"/>
      <c r="BO306" s="277"/>
      <c r="BP306" s="277"/>
      <c r="BQ306" s="277"/>
    </row>
    <row r="307" spans="1:69" ht="18.75">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J307" s="177"/>
      <c r="AK307" s="177"/>
      <c r="AL307" s="177"/>
      <c r="AM307" s="177"/>
      <c r="AN307" s="177"/>
      <c r="AO307" s="177"/>
      <c r="AP307" s="177"/>
      <c r="AQ307" s="177"/>
      <c r="AR307" s="177"/>
      <c r="AU307" s="177"/>
      <c r="AV307" s="177"/>
      <c r="AW307" s="177"/>
      <c r="AX307" s="177"/>
      <c r="AY307" s="177"/>
      <c r="AZ307" s="177"/>
      <c r="BA307" s="177"/>
      <c r="BB307" s="177"/>
      <c r="BC307" s="177"/>
      <c r="BD307" s="177"/>
      <c r="BE307" s="177"/>
      <c r="BF307" s="177"/>
      <c r="BG307" s="177"/>
      <c r="BH307" s="177"/>
      <c r="BI307" s="177"/>
      <c r="BJ307" s="177"/>
      <c r="BK307" s="177"/>
      <c r="BL307" s="177"/>
      <c r="BO307" s="277"/>
      <c r="BP307" s="277"/>
      <c r="BQ307" s="277"/>
    </row>
    <row r="308" spans="1:69" ht="18.75">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J308" s="177"/>
      <c r="AK308" s="177"/>
      <c r="AL308" s="177"/>
      <c r="AM308" s="177"/>
      <c r="AN308" s="177"/>
      <c r="AO308" s="177"/>
      <c r="AP308" s="177"/>
      <c r="AQ308" s="177"/>
      <c r="AR308" s="177"/>
      <c r="AU308" s="177"/>
      <c r="AV308" s="177"/>
      <c r="AW308" s="177"/>
      <c r="AX308" s="177"/>
      <c r="AY308" s="177"/>
      <c r="AZ308" s="177"/>
      <c r="BA308" s="177"/>
      <c r="BB308" s="177"/>
      <c r="BC308" s="177"/>
      <c r="BD308" s="177"/>
      <c r="BE308" s="177"/>
      <c r="BF308" s="177"/>
      <c r="BG308" s="177"/>
      <c r="BH308" s="177"/>
      <c r="BI308" s="177"/>
      <c r="BJ308" s="177"/>
      <c r="BK308" s="177"/>
      <c r="BL308" s="177"/>
      <c r="BO308" s="277"/>
      <c r="BP308" s="277"/>
      <c r="BQ308" s="277"/>
    </row>
    <row r="309" spans="1:69" ht="18.75">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J309" s="177"/>
      <c r="AK309" s="177"/>
      <c r="AL309" s="177"/>
      <c r="AM309" s="177"/>
      <c r="AN309" s="177"/>
      <c r="AO309" s="177"/>
      <c r="AP309" s="177"/>
      <c r="AQ309" s="177"/>
      <c r="AR309" s="177"/>
      <c r="AU309" s="177"/>
      <c r="AV309" s="177"/>
      <c r="AW309" s="177"/>
      <c r="AX309" s="177"/>
      <c r="AY309" s="177"/>
      <c r="AZ309" s="177"/>
      <c r="BA309" s="177"/>
      <c r="BB309" s="177"/>
      <c r="BC309" s="177"/>
      <c r="BD309" s="177"/>
      <c r="BE309" s="177"/>
      <c r="BF309" s="177"/>
      <c r="BG309" s="177"/>
      <c r="BH309" s="177"/>
      <c r="BI309" s="177"/>
      <c r="BJ309" s="177"/>
      <c r="BK309" s="177"/>
      <c r="BL309" s="177"/>
      <c r="BO309" s="277"/>
      <c r="BP309" s="277"/>
      <c r="BQ309" s="277"/>
    </row>
    <row r="310" spans="1:69" ht="18.75">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J310" s="177"/>
      <c r="AK310" s="177"/>
      <c r="AL310" s="177"/>
      <c r="AM310" s="177"/>
      <c r="AN310" s="177"/>
      <c r="AO310" s="177"/>
      <c r="AP310" s="177"/>
      <c r="AQ310" s="177"/>
      <c r="AR310" s="177"/>
      <c r="AU310" s="177"/>
      <c r="AV310" s="177"/>
      <c r="AW310" s="177"/>
      <c r="AX310" s="177"/>
      <c r="AY310" s="177"/>
      <c r="AZ310" s="177"/>
      <c r="BA310" s="177"/>
      <c r="BB310" s="177"/>
      <c r="BC310" s="177"/>
      <c r="BD310" s="177"/>
      <c r="BE310" s="177"/>
      <c r="BF310" s="177"/>
      <c r="BG310" s="177"/>
      <c r="BH310" s="177"/>
      <c r="BI310" s="177"/>
      <c r="BJ310" s="177"/>
      <c r="BK310" s="177"/>
      <c r="BL310" s="177"/>
      <c r="BO310" s="277"/>
      <c r="BP310" s="277"/>
      <c r="BQ310" s="277"/>
    </row>
    <row r="311" spans="1:69" ht="18.75">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J311" s="177"/>
      <c r="AK311" s="177"/>
      <c r="AL311" s="177"/>
      <c r="AM311" s="177"/>
      <c r="AN311" s="177"/>
      <c r="AO311" s="177"/>
      <c r="AP311" s="177"/>
      <c r="AQ311" s="177"/>
      <c r="AR311" s="177"/>
      <c r="AU311" s="177"/>
      <c r="AV311" s="177"/>
      <c r="AW311" s="177"/>
      <c r="AX311" s="177"/>
      <c r="AY311" s="177"/>
      <c r="AZ311" s="177"/>
      <c r="BA311" s="177"/>
      <c r="BB311" s="177"/>
      <c r="BC311" s="177"/>
      <c r="BD311" s="177"/>
      <c r="BE311" s="177"/>
      <c r="BF311" s="177"/>
      <c r="BG311" s="177"/>
      <c r="BH311" s="177"/>
      <c r="BI311" s="177"/>
      <c r="BJ311" s="177"/>
      <c r="BK311" s="177"/>
      <c r="BL311" s="177"/>
      <c r="BO311" s="277"/>
      <c r="BP311" s="277"/>
      <c r="BQ311" s="277"/>
    </row>
    <row r="312" spans="1:69" ht="18.75">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J312" s="177"/>
      <c r="AK312" s="177"/>
      <c r="AL312" s="177"/>
      <c r="AM312" s="177"/>
      <c r="AN312" s="177"/>
      <c r="AO312" s="177"/>
      <c r="AP312" s="177"/>
      <c r="AQ312" s="177"/>
      <c r="AR312" s="177"/>
      <c r="AU312" s="177"/>
      <c r="AV312" s="177"/>
      <c r="AW312" s="177"/>
      <c r="AX312" s="177"/>
      <c r="AY312" s="177"/>
      <c r="AZ312" s="177"/>
      <c r="BA312" s="177"/>
      <c r="BB312" s="177"/>
      <c r="BC312" s="177"/>
      <c r="BD312" s="177"/>
      <c r="BE312" s="177"/>
      <c r="BF312" s="177"/>
      <c r="BG312" s="177"/>
      <c r="BH312" s="177"/>
      <c r="BI312" s="177"/>
      <c r="BJ312" s="177"/>
      <c r="BK312" s="177"/>
      <c r="BL312" s="177"/>
      <c r="BO312" s="277"/>
      <c r="BP312" s="277"/>
      <c r="BQ312" s="277"/>
    </row>
    <row r="313" spans="1:69" ht="18.75">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J313" s="177"/>
      <c r="AK313" s="177"/>
      <c r="AL313" s="177"/>
      <c r="AM313" s="177"/>
      <c r="AN313" s="177"/>
      <c r="AO313" s="177"/>
      <c r="AP313" s="177"/>
      <c r="AQ313" s="177"/>
      <c r="AR313" s="177"/>
      <c r="AU313" s="177"/>
      <c r="AV313" s="177"/>
      <c r="AW313" s="177"/>
      <c r="AX313" s="177"/>
      <c r="AY313" s="177"/>
      <c r="AZ313" s="177"/>
      <c r="BA313" s="177"/>
      <c r="BB313" s="177"/>
      <c r="BC313" s="177"/>
      <c r="BD313" s="177"/>
      <c r="BE313" s="177"/>
      <c r="BF313" s="177"/>
      <c r="BG313" s="177"/>
      <c r="BH313" s="177"/>
      <c r="BI313" s="177"/>
      <c r="BJ313" s="177"/>
      <c r="BK313" s="177"/>
      <c r="BL313" s="177"/>
      <c r="BO313" s="277"/>
      <c r="BP313" s="277"/>
      <c r="BQ313" s="277"/>
    </row>
    <row r="314" spans="1:69" ht="18.75">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J314" s="177"/>
      <c r="AK314" s="177"/>
      <c r="AL314" s="177"/>
      <c r="AM314" s="177"/>
      <c r="AN314" s="177"/>
      <c r="AO314" s="177"/>
      <c r="AP314" s="177"/>
      <c r="AQ314" s="177"/>
      <c r="AR314" s="177"/>
      <c r="AU314" s="177"/>
      <c r="AV314" s="177"/>
      <c r="AW314" s="177"/>
      <c r="AX314" s="177"/>
      <c r="AY314" s="177"/>
      <c r="AZ314" s="177"/>
      <c r="BA314" s="177"/>
      <c r="BB314" s="177"/>
      <c r="BC314" s="177"/>
      <c r="BD314" s="177"/>
      <c r="BE314" s="177"/>
      <c r="BF314" s="177"/>
      <c r="BG314" s="177"/>
      <c r="BH314" s="177"/>
      <c r="BI314" s="177"/>
      <c r="BJ314" s="177"/>
      <c r="BK314" s="177"/>
      <c r="BL314" s="177"/>
      <c r="BO314" s="277"/>
      <c r="BP314" s="277"/>
      <c r="BQ314" s="277"/>
    </row>
    <row r="315" spans="1:69" ht="18.75">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J315" s="177"/>
      <c r="AK315" s="177"/>
      <c r="AL315" s="177"/>
      <c r="AM315" s="177"/>
      <c r="AN315" s="177"/>
      <c r="AO315" s="177"/>
      <c r="AP315" s="177"/>
      <c r="AQ315" s="177"/>
      <c r="AR315" s="177"/>
      <c r="AU315" s="177"/>
      <c r="AV315" s="177"/>
      <c r="AW315" s="177"/>
      <c r="AX315" s="177"/>
      <c r="AY315" s="177"/>
      <c r="AZ315" s="177"/>
      <c r="BA315" s="177"/>
      <c r="BB315" s="177"/>
      <c r="BC315" s="177"/>
      <c r="BD315" s="177"/>
      <c r="BE315" s="177"/>
      <c r="BF315" s="177"/>
      <c r="BG315" s="177"/>
      <c r="BH315" s="177"/>
      <c r="BI315" s="177"/>
      <c r="BJ315" s="177"/>
      <c r="BK315" s="177"/>
      <c r="BL315" s="177"/>
      <c r="BO315" s="277"/>
      <c r="BP315" s="277"/>
      <c r="BQ315" s="277"/>
    </row>
    <row r="316" spans="1:69" ht="18.75">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J316" s="177"/>
      <c r="AK316" s="177"/>
      <c r="AL316" s="177"/>
      <c r="AM316" s="177"/>
      <c r="AN316" s="177"/>
      <c r="AO316" s="177"/>
      <c r="AP316" s="177"/>
      <c r="AQ316" s="177"/>
      <c r="AR316" s="177"/>
      <c r="AU316" s="177"/>
      <c r="AV316" s="177"/>
      <c r="AW316" s="177"/>
      <c r="AX316" s="177"/>
      <c r="AY316" s="177"/>
      <c r="AZ316" s="177"/>
      <c r="BA316" s="177"/>
      <c r="BB316" s="177"/>
      <c r="BC316" s="177"/>
      <c r="BD316" s="177"/>
      <c r="BE316" s="177"/>
      <c r="BF316" s="177"/>
      <c r="BG316" s="177"/>
      <c r="BH316" s="177"/>
      <c r="BI316" s="177"/>
      <c r="BJ316" s="177"/>
      <c r="BK316" s="177"/>
      <c r="BL316" s="177"/>
      <c r="BO316" s="277"/>
      <c r="BP316" s="277"/>
      <c r="BQ316" s="277"/>
    </row>
    <row r="317" spans="1:69" ht="18.75">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J317" s="177"/>
      <c r="AK317" s="177"/>
      <c r="AL317" s="177"/>
      <c r="AM317" s="177"/>
      <c r="AN317" s="177"/>
      <c r="AO317" s="177"/>
      <c r="AP317" s="177"/>
      <c r="AQ317" s="177"/>
      <c r="AR317" s="177"/>
      <c r="AU317" s="177"/>
      <c r="AV317" s="177"/>
      <c r="AW317" s="177"/>
      <c r="AX317" s="177"/>
      <c r="AY317" s="177"/>
      <c r="AZ317" s="177"/>
      <c r="BA317" s="177"/>
      <c r="BB317" s="177"/>
      <c r="BC317" s="177"/>
      <c r="BD317" s="177"/>
      <c r="BE317" s="177"/>
      <c r="BF317" s="177"/>
      <c r="BG317" s="177"/>
      <c r="BH317" s="177"/>
      <c r="BI317" s="177"/>
      <c r="BJ317" s="177"/>
      <c r="BK317" s="177"/>
      <c r="BL317" s="177"/>
      <c r="BO317" s="277"/>
      <c r="BP317" s="277"/>
      <c r="BQ317" s="277"/>
    </row>
    <row r="318" spans="1:69" ht="18.75">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J318" s="177"/>
      <c r="AK318" s="177"/>
      <c r="AL318" s="177"/>
      <c r="AM318" s="177"/>
      <c r="AN318" s="177"/>
      <c r="AO318" s="177"/>
      <c r="AP318" s="177"/>
      <c r="AQ318" s="177"/>
      <c r="AR318" s="177"/>
      <c r="AU318" s="177"/>
      <c r="AV318" s="177"/>
      <c r="AW318" s="177"/>
      <c r="AX318" s="177"/>
      <c r="AY318" s="177"/>
      <c r="AZ318" s="177"/>
      <c r="BA318" s="177"/>
      <c r="BB318" s="177"/>
      <c r="BC318" s="177"/>
      <c r="BD318" s="177"/>
      <c r="BE318" s="177"/>
      <c r="BF318" s="177"/>
      <c r="BG318" s="177"/>
      <c r="BH318" s="177"/>
      <c r="BI318" s="177"/>
      <c r="BJ318" s="177"/>
      <c r="BK318" s="177"/>
      <c r="BL318" s="177"/>
      <c r="BO318" s="277"/>
      <c r="BP318" s="277"/>
      <c r="BQ318" s="277"/>
    </row>
    <row r="319" spans="1:69" ht="18.75">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J319" s="177"/>
      <c r="AK319" s="177"/>
      <c r="AL319" s="177"/>
      <c r="AM319" s="177"/>
      <c r="AN319" s="177"/>
      <c r="AO319" s="177"/>
      <c r="AP319" s="177"/>
      <c r="AQ319" s="177"/>
      <c r="AR319" s="177"/>
      <c r="AU319" s="177"/>
      <c r="AV319" s="177"/>
      <c r="AW319" s="177"/>
      <c r="AX319" s="177"/>
      <c r="AY319" s="177"/>
      <c r="AZ319" s="177"/>
      <c r="BA319" s="177"/>
      <c r="BB319" s="177"/>
      <c r="BC319" s="177"/>
      <c r="BD319" s="177"/>
      <c r="BE319" s="177"/>
      <c r="BF319" s="177"/>
      <c r="BG319" s="177"/>
      <c r="BH319" s="177"/>
      <c r="BI319" s="177"/>
      <c r="BJ319" s="177"/>
      <c r="BK319" s="177"/>
      <c r="BL319" s="177"/>
      <c r="BO319" s="277"/>
      <c r="BP319" s="277"/>
      <c r="BQ319" s="277"/>
    </row>
    <row r="320" spans="1:69" ht="18.75">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J320" s="177"/>
      <c r="AK320" s="177"/>
      <c r="AL320" s="177"/>
      <c r="AM320" s="177"/>
      <c r="AN320" s="177"/>
      <c r="AO320" s="177"/>
      <c r="AP320" s="177"/>
      <c r="AQ320" s="177"/>
      <c r="AR320" s="177"/>
      <c r="AU320" s="177"/>
      <c r="AV320" s="177"/>
      <c r="AW320" s="177"/>
      <c r="AX320" s="177"/>
      <c r="AY320" s="177"/>
      <c r="AZ320" s="177"/>
      <c r="BA320" s="177"/>
      <c r="BB320" s="177"/>
      <c r="BC320" s="177"/>
      <c r="BD320" s="177"/>
      <c r="BE320" s="177"/>
      <c r="BF320" s="177"/>
      <c r="BG320" s="177"/>
      <c r="BH320" s="177"/>
      <c r="BI320" s="177"/>
      <c r="BJ320" s="177"/>
      <c r="BK320" s="177"/>
      <c r="BL320" s="177"/>
      <c r="BO320" s="277"/>
      <c r="BP320" s="277"/>
      <c r="BQ320" s="277"/>
    </row>
    <row r="321" spans="1:69" ht="18.75">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J321" s="177"/>
      <c r="AK321" s="177"/>
      <c r="AL321" s="177"/>
      <c r="AM321" s="177"/>
      <c r="AN321" s="177"/>
      <c r="AO321" s="177"/>
      <c r="AP321" s="177"/>
      <c r="AQ321" s="177"/>
      <c r="AR321" s="177"/>
      <c r="AU321" s="177"/>
      <c r="AV321" s="177"/>
      <c r="AW321" s="177"/>
      <c r="AX321" s="177"/>
      <c r="AY321" s="177"/>
      <c r="AZ321" s="177"/>
      <c r="BA321" s="177"/>
      <c r="BB321" s="177"/>
      <c r="BC321" s="177"/>
      <c r="BD321" s="177"/>
      <c r="BE321" s="177"/>
      <c r="BF321" s="177"/>
      <c r="BG321" s="177"/>
      <c r="BH321" s="177"/>
      <c r="BI321" s="177"/>
      <c r="BJ321" s="177"/>
      <c r="BK321" s="177"/>
      <c r="BL321" s="177"/>
      <c r="BO321" s="277"/>
      <c r="BP321" s="277"/>
      <c r="BQ321" s="277"/>
    </row>
    <row r="322" spans="1:69" ht="18.75">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J322" s="177"/>
      <c r="AK322" s="177"/>
      <c r="AL322" s="177"/>
      <c r="AM322" s="177"/>
      <c r="AN322" s="177"/>
      <c r="AO322" s="177"/>
      <c r="AP322" s="177"/>
      <c r="AQ322" s="177"/>
      <c r="AR322" s="177"/>
      <c r="AU322" s="177"/>
      <c r="AV322" s="177"/>
      <c r="AW322" s="177"/>
      <c r="AX322" s="177"/>
      <c r="AY322" s="177"/>
      <c r="AZ322" s="177"/>
      <c r="BA322" s="177"/>
      <c r="BB322" s="177"/>
      <c r="BC322" s="177"/>
      <c r="BD322" s="177"/>
      <c r="BE322" s="177"/>
      <c r="BF322" s="177"/>
      <c r="BG322" s="177"/>
      <c r="BH322" s="177"/>
      <c r="BI322" s="177"/>
      <c r="BJ322" s="177"/>
      <c r="BK322" s="177"/>
      <c r="BL322" s="177"/>
      <c r="BO322" s="277"/>
      <c r="BP322" s="277"/>
      <c r="BQ322" s="277"/>
    </row>
    <row r="323" spans="1:69" ht="18.75">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J323" s="177"/>
      <c r="AK323" s="177"/>
      <c r="AL323" s="177"/>
      <c r="AM323" s="177"/>
      <c r="AN323" s="177"/>
      <c r="AO323" s="177"/>
      <c r="AP323" s="177"/>
      <c r="AQ323" s="177"/>
      <c r="AR323" s="177"/>
      <c r="AU323" s="177"/>
      <c r="AV323" s="177"/>
      <c r="AW323" s="177"/>
      <c r="AX323" s="177"/>
      <c r="AY323" s="177"/>
      <c r="AZ323" s="177"/>
      <c r="BA323" s="177"/>
      <c r="BB323" s="177"/>
      <c r="BC323" s="177"/>
      <c r="BD323" s="177"/>
      <c r="BE323" s="177"/>
      <c r="BF323" s="177"/>
      <c r="BG323" s="177"/>
      <c r="BH323" s="177"/>
      <c r="BI323" s="177"/>
      <c r="BJ323" s="177"/>
      <c r="BK323" s="177"/>
      <c r="BL323" s="177"/>
      <c r="BO323" s="277"/>
      <c r="BP323" s="277"/>
      <c r="BQ323" s="277"/>
    </row>
    <row r="324" spans="1:69" ht="18.75">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J324" s="177"/>
      <c r="AK324" s="177"/>
      <c r="AL324" s="177"/>
      <c r="AM324" s="177"/>
      <c r="AN324" s="177"/>
      <c r="AO324" s="177"/>
      <c r="AP324" s="177"/>
      <c r="AQ324" s="177"/>
      <c r="AR324" s="177"/>
      <c r="AU324" s="177"/>
      <c r="AV324" s="177"/>
      <c r="AW324" s="177"/>
      <c r="AX324" s="177"/>
      <c r="AY324" s="177"/>
      <c r="AZ324" s="177"/>
      <c r="BA324" s="177"/>
      <c r="BB324" s="177"/>
      <c r="BC324" s="177"/>
      <c r="BD324" s="177"/>
      <c r="BE324" s="177"/>
      <c r="BF324" s="177"/>
      <c r="BG324" s="177"/>
      <c r="BH324" s="177"/>
      <c r="BI324" s="177"/>
      <c r="BJ324" s="177"/>
      <c r="BK324" s="177"/>
      <c r="BL324" s="177"/>
      <c r="BO324" s="277"/>
      <c r="BP324" s="277"/>
      <c r="BQ324" s="277"/>
    </row>
    <row r="325" spans="1:69" ht="18.75">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J325" s="177"/>
      <c r="AK325" s="177"/>
      <c r="AL325" s="177"/>
      <c r="AM325" s="177"/>
      <c r="AN325" s="177"/>
      <c r="AO325" s="177"/>
      <c r="AP325" s="177"/>
      <c r="AQ325" s="177"/>
      <c r="AR325" s="177"/>
      <c r="AU325" s="177"/>
      <c r="AV325" s="177"/>
      <c r="AW325" s="177"/>
      <c r="AX325" s="177"/>
      <c r="AY325" s="177"/>
      <c r="AZ325" s="177"/>
      <c r="BA325" s="177"/>
      <c r="BB325" s="177"/>
      <c r="BC325" s="177"/>
      <c r="BD325" s="177"/>
      <c r="BE325" s="177"/>
      <c r="BF325" s="177"/>
      <c r="BG325" s="177"/>
      <c r="BH325" s="177"/>
      <c r="BI325" s="177"/>
      <c r="BJ325" s="177"/>
      <c r="BK325" s="177"/>
      <c r="BL325" s="177"/>
      <c r="BO325" s="277"/>
      <c r="BP325" s="277"/>
      <c r="BQ325" s="277"/>
    </row>
    <row r="326" spans="1:69" ht="18.75">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J326" s="177"/>
      <c r="AK326" s="177"/>
      <c r="AL326" s="177"/>
      <c r="AM326" s="177"/>
      <c r="AN326" s="177"/>
      <c r="AO326" s="177"/>
      <c r="AP326" s="177"/>
      <c r="AQ326" s="177"/>
      <c r="AR326" s="177"/>
      <c r="AU326" s="177"/>
      <c r="AV326" s="177"/>
      <c r="AW326" s="177"/>
      <c r="AX326" s="177"/>
      <c r="AY326" s="177"/>
      <c r="AZ326" s="177"/>
      <c r="BA326" s="177"/>
      <c r="BB326" s="177"/>
      <c r="BC326" s="177"/>
      <c r="BD326" s="177"/>
      <c r="BE326" s="177"/>
      <c r="BF326" s="177"/>
      <c r="BG326" s="177"/>
      <c r="BH326" s="177"/>
      <c r="BI326" s="177"/>
      <c r="BJ326" s="177"/>
      <c r="BK326" s="177"/>
      <c r="BL326" s="177"/>
      <c r="BO326" s="277"/>
      <c r="BP326" s="277"/>
      <c r="BQ326" s="277"/>
    </row>
    <row r="327" spans="1:69" ht="18.75">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J327" s="177"/>
      <c r="AK327" s="177"/>
      <c r="AL327" s="177"/>
      <c r="AM327" s="177"/>
      <c r="AN327" s="177"/>
      <c r="AO327" s="177"/>
      <c r="AP327" s="177"/>
      <c r="AQ327" s="177"/>
      <c r="AR327" s="177"/>
      <c r="AU327" s="177"/>
      <c r="AV327" s="177"/>
      <c r="AW327" s="177"/>
      <c r="AX327" s="177"/>
      <c r="AY327" s="177"/>
      <c r="AZ327" s="177"/>
      <c r="BA327" s="177"/>
      <c r="BB327" s="177"/>
      <c r="BC327" s="177"/>
      <c r="BD327" s="177"/>
      <c r="BE327" s="177"/>
      <c r="BF327" s="177"/>
      <c r="BG327" s="177"/>
      <c r="BH327" s="177"/>
      <c r="BI327" s="177"/>
      <c r="BJ327" s="177"/>
      <c r="BK327" s="177"/>
      <c r="BL327" s="177"/>
      <c r="BO327" s="277"/>
      <c r="BP327" s="277"/>
      <c r="BQ327" s="277"/>
    </row>
    <row r="328" spans="1:69" ht="18.75">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J328" s="177"/>
      <c r="AK328" s="177"/>
      <c r="AL328" s="177"/>
      <c r="AM328" s="177"/>
      <c r="AN328" s="177"/>
      <c r="AO328" s="177"/>
      <c r="AP328" s="177"/>
      <c r="AQ328" s="177"/>
      <c r="AR328" s="177"/>
      <c r="AU328" s="177"/>
      <c r="AV328" s="177"/>
      <c r="AW328" s="177"/>
      <c r="AX328" s="177"/>
      <c r="AY328" s="177"/>
      <c r="AZ328" s="177"/>
      <c r="BA328" s="177"/>
      <c r="BB328" s="177"/>
      <c r="BC328" s="177"/>
      <c r="BD328" s="177"/>
      <c r="BE328" s="177"/>
      <c r="BF328" s="177"/>
      <c r="BG328" s="177"/>
      <c r="BH328" s="177"/>
      <c r="BI328" s="177"/>
      <c r="BJ328" s="177"/>
      <c r="BK328" s="177"/>
      <c r="BL328" s="177"/>
      <c r="BO328" s="277"/>
      <c r="BP328" s="277"/>
      <c r="BQ328" s="277"/>
    </row>
    <row r="329" spans="1:69" ht="18.75">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J329" s="177"/>
      <c r="AK329" s="177"/>
      <c r="AL329" s="177"/>
      <c r="AM329" s="177"/>
      <c r="AN329" s="177"/>
      <c r="AO329" s="177"/>
      <c r="AP329" s="177"/>
      <c r="AQ329" s="177"/>
      <c r="AR329" s="177"/>
      <c r="AU329" s="177"/>
      <c r="AV329" s="177"/>
      <c r="AW329" s="177"/>
      <c r="AX329" s="177"/>
      <c r="AY329" s="177"/>
      <c r="AZ329" s="177"/>
      <c r="BA329" s="177"/>
      <c r="BB329" s="177"/>
      <c r="BC329" s="177"/>
      <c r="BD329" s="177"/>
      <c r="BE329" s="177"/>
      <c r="BF329" s="177"/>
      <c r="BG329" s="177"/>
      <c r="BH329" s="177"/>
      <c r="BI329" s="177"/>
      <c r="BJ329" s="177"/>
      <c r="BK329" s="177"/>
      <c r="BL329" s="177"/>
      <c r="BO329" s="277"/>
      <c r="BP329" s="277"/>
      <c r="BQ329" s="277"/>
    </row>
    <row r="330" spans="1:69" ht="18.75">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J330" s="177"/>
      <c r="AK330" s="177"/>
      <c r="AL330" s="177"/>
      <c r="AM330" s="177"/>
      <c r="AN330" s="177"/>
      <c r="AO330" s="177"/>
      <c r="AP330" s="177"/>
      <c r="AQ330" s="177"/>
      <c r="AR330" s="177"/>
      <c r="AU330" s="177"/>
      <c r="AV330" s="177"/>
      <c r="AW330" s="177"/>
      <c r="AX330" s="177"/>
      <c r="AY330" s="177"/>
      <c r="AZ330" s="177"/>
      <c r="BA330" s="177"/>
      <c r="BB330" s="177"/>
      <c r="BC330" s="177"/>
      <c r="BD330" s="177"/>
      <c r="BE330" s="177"/>
      <c r="BF330" s="177"/>
      <c r="BG330" s="177"/>
      <c r="BH330" s="177"/>
      <c r="BI330" s="177"/>
      <c r="BJ330" s="177"/>
      <c r="BK330" s="177"/>
      <c r="BL330" s="177"/>
      <c r="BO330" s="277"/>
      <c r="BP330" s="277"/>
      <c r="BQ330" s="277"/>
    </row>
    <row r="331" spans="1:69" ht="18.7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J331" s="177"/>
      <c r="AK331" s="177"/>
      <c r="AL331" s="177"/>
      <c r="AM331" s="177"/>
      <c r="AN331" s="177"/>
      <c r="AO331" s="177"/>
      <c r="AP331" s="177"/>
      <c r="AQ331" s="177"/>
      <c r="AR331" s="177"/>
      <c r="AU331" s="177"/>
      <c r="AV331" s="177"/>
      <c r="AW331" s="177"/>
      <c r="AX331" s="177"/>
      <c r="AY331" s="177"/>
      <c r="AZ331" s="177"/>
      <c r="BA331" s="177"/>
      <c r="BB331" s="177"/>
      <c r="BC331" s="177"/>
      <c r="BD331" s="177"/>
      <c r="BE331" s="177"/>
      <c r="BF331" s="177"/>
      <c r="BG331" s="177"/>
      <c r="BH331" s="177"/>
      <c r="BI331" s="177"/>
      <c r="BJ331" s="177"/>
      <c r="BK331" s="177"/>
      <c r="BL331" s="177"/>
      <c r="BO331" s="277"/>
      <c r="BP331" s="277"/>
      <c r="BQ331" s="277"/>
    </row>
    <row r="332" spans="1:69" ht="18.75">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J332" s="177"/>
      <c r="AK332" s="177"/>
      <c r="AL332" s="177"/>
      <c r="AM332" s="177"/>
      <c r="AN332" s="177"/>
      <c r="AO332" s="177"/>
      <c r="AP332" s="177"/>
      <c r="AQ332" s="177"/>
      <c r="AR332" s="177"/>
      <c r="AU332" s="177"/>
      <c r="AV332" s="177"/>
      <c r="AW332" s="177"/>
      <c r="AX332" s="177"/>
      <c r="AY332" s="177"/>
      <c r="AZ332" s="177"/>
      <c r="BA332" s="177"/>
      <c r="BB332" s="177"/>
      <c r="BC332" s="177"/>
      <c r="BD332" s="177"/>
      <c r="BE332" s="177"/>
      <c r="BF332" s="177"/>
      <c r="BG332" s="177"/>
      <c r="BH332" s="177"/>
      <c r="BI332" s="177"/>
      <c r="BJ332" s="177"/>
      <c r="BK332" s="177"/>
      <c r="BL332" s="177"/>
      <c r="BO332" s="277"/>
      <c r="BP332" s="277"/>
      <c r="BQ332" s="277"/>
    </row>
    <row r="333" spans="1:69" ht="18.75">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J333" s="177"/>
      <c r="AK333" s="177"/>
      <c r="AL333" s="177"/>
      <c r="AM333" s="177"/>
      <c r="AN333" s="177"/>
      <c r="AO333" s="177"/>
      <c r="AP333" s="177"/>
      <c r="AQ333" s="177"/>
      <c r="AR333" s="177"/>
      <c r="AU333" s="177"/>
      <c r="AV333" s="177"/>
      <c r="AW333" s="177"/>
      <c r="AX333" s="177"/>
      <c r="AY333" s="177"/>
      <c r="AZ333" s="177"/>
      <c r="BA333" s="177"/>
      <c r="BB333" s="177"/>
      <c r="BC333" s="177"/>
      <c r="BD333" s="177"/>
      <c r="BE333" s="177"/>
      <c r="BF333" s="177"/>
      <c r="BG333" s="177"/>
      <c r="BH333" s="177"/>
      <c r="BI333" s="177"/>
      <c r="BJ333" s="177"/>
      <c r="BK333" s="177"/>
      <c r="BL333" s="177"/>
      <c r="BO333" s="277"/>
      <c r="BP333" s="277"/>
      <c r="BQ333" s="277"/>
    </row>
  </sheetData>
  <sheetProtection/>
  <mergeCells count="180">
    <mergeCell ref="A6:A13"/>
    <mergeCell ref="B6:B13"/>
    <mergeCell ref="C6:C13"/>
    <mergeCell ref="D6:D13"/>
    <mergeCell ref="E6:E13"/>
    <mergeCell ref="F6:F13"/>
    <mergeCell ref="G6:G13"/>
    <mergeCell ref="H6:O6"/>
    <mergeCell ref="P6:U6"/>
    <mergeCell ref="V6:AA6"/>
    <mergeCell ref="AA8:AA13"/>
    <mergeCell ref="J9:L10"/>
    <mergeCell ref="M9:O10"/>
    <mergeCell ref="Q9:Q13"/>
    <mergeCell ref="R9:T9"/>
    <mergeCell ref="W9:W13"/>
    <mergeCell ref="AB6:AH6"/>
    <mergeCell ref="AI6:AM6"/>
    <mergeCell ref="AN6:AR6"/>
    <mergeCell ref="AS6:AW6"/>
    <mergeCell ref="AX6:BB6"/>
    <mergeCell ref="BC6:BG6"/>
    <mergeCell ref="BH6:BL6"/>
    <mergeCell ref="BM6:BQ6"/>
    <mergeCell ref="BR6:BV6"/>
    <mergeCell ref="BW6:CA6"/>
    <mergeCell ref="CB6:CF6"/>
    <mergeCell ref="CG6:CK6"/>
    <mergeCell ref="CL6:CP6"/>
    <mergeCell ref="H7:H13"/>
    <mergeCell ref="I7:O7"/>
    <mergeCell ref="P7:P13"/>
    <mergeCell ref="Q7:U7"/>
    <mergeCell ref="V7:V13"/>
    <mergeCell ref="W7:AA7"/>
    <mergeCell ref="AB7:AB13"/>
    <mergeCell ref="AC7:AH7"/>
    <mergeCell ref="AI7:AI13"/>
    <mergeCell ref="AJ7:AM7"/>
    <mergeCell ref="AN7:AN13"/>
    <mergeCell ref="AO7:AR7"/>
    <mergeCell ref="AS7:AS13"/>
    <mergeCell ref="AT7:AW7"/>
    <mergeCell ref="AX7:AX13"/>
    <mergeCell ref="AT8:AV8"/>
    <mergeCell ref="AW8:AW13"/>
    <mergeCell ref="AT9:AT13"/>
    <mergeCell ref="AU9:AV9"/>
    <mergeCell ref="AY7:BB7"/>
    <mergeCell ref="BC7:BC13"/>
    <mergeCell ref="BD7:BG7"/>
    <mergeCell ref="BH7:BH13"/>
    <mergeCell ref="BI7:BL7"/>
    <mergeCell ref="BM7:BM13"/>
    <mergeCell ref="AY8:BA8"/>
    <mergeCell ref="BB8:BB13"/>
    <mergeCell ref="BD8:BF8"/>
    <mergeCell ref="BG8:BG13"/>
    <mergeCell ref="BN7:BQ7"/>
    <mergeCell ref="BR7:BR13"/>
    <mergeCell ref="BS7:BV7"/>
    <mergeCell ref="BW7:BW13"/>
    <mergeCell ref="BX7:CA7"/>
    <mergeCell ref="CB7:CB13"/>
    <mergeCell ref="BX8:BZ8"/>
    <mergeCell ref="CA8:CA13"/>
    <mergeCell ref="BX9:BX13"/>
    <mergeCell ref="BY9:BZ9"/>
    <mergeCell ref="CC7:CF7"/>
    <mergeCell ref="CG7:CG13"/>
    <mergeCell ref="CH7:CK7"/>
    <mergeCell ref="CL7:CL13"/>
    <mergeCell ref="CM7:CP7"/>
    <mergeCell ref="I8:I13"/>
    <mergeCell ref="J8:O8"/>
    <mergeCell ref="Q8:T8"/>
    <mergeCell ref="U8:U13"/>
    <mergeCell ref="W8:Z8"/>
    <mergeCell ref="AC8:AG8"/>
    <mergeCell ref="AH8:AH13"/>
    <mergeCell ref="AJ8:AL8"/>
    <mergeCell ref="AM8:AM13"/>
    <mergeCell ref="AO8:AQ8"/>
    <mergeCell ref="AR8:AR13"/>
    <mergeCell ref="AK9:AL9"/>
    <mergeCell ref="AO9:AO13"/>
    <mergeCell ref="AP9:AQ9"/>
    <mergeCell ref="AK10:AL10"/>
    <mergeCell ref="BI8:BK8"/>
    <mergeCell ref="BL8:BL13"/>
    <mergeCell ref="BN8:BP8"/>
    <mergeCell ref="BQ8:BQ13"/>
    <mergeCell ref="BS8:BU8"/>
    <mergeCell ref="BV8:BV13"/>
    <mergeCell ref="BN9:BN13"/>
    <mergeCell ref="BO9:BP9"/>
    <mergeCell ref="BS9:BS13"/>
    <mergeCell ref="BT9:BU9"/>
    <mergeCell ref="CC8:CE8"/>
    <mergeCell ref="CF8:CF13"/>
    <mergeCell ref="CH8:CJ8"/>
    <mergeCell ref="CK8:CK13"/>
    <mergeCell ref="CM8:CO8"/>
    <mergeCell ref="CP8:CP13"/>
    <mergeCell ref="CC9:CC13"/>
    <mergeCell ref="CD9:CE9"/>
    <mergeCell ref="CH9:CH13"/>
    <mergeCell ref="CI9:CJ9"/>
    <mergeCell ref="X9:Z9"/>
    <mergeCell ref="AC9:AC13"/>
    <mergeCell ref="AD9:AG9"/>
    <mergeCell ref="AJ9:AJ13"/>
    <mergeCell ref="AE11:AE13"/>
    <mergeCell ref="AF11:AF13"/>
    <mergeCell ref="AG11:AG13"/>
    <mergeCell ref="AD10:AE10"/>
    <mergeCell ref="AF10:AG10"/>
    <mergeCell ref="BI9:BI13"/>
    <mergeCell ref="BJ9:BK9"/>
    <mergeCell ref="AZ11:AZ13"/>
    <mergeCell ref="BA11:BA13"/>
    <mergeCell ref="BE11:BE13"/>
    <mergeCell ref="BF11:BF13"/>
    <mergeCell ref="BD9:BD13"/>
    <mergeCell ref="BE9:BF9"/>
    <mergeCell ref="AZ10:BA10"/>
    <mergeCell ref="BE10:BF10"/>
    <mergeCell ref="CM9:CM13"/>
    <mergeCell ref="CN9:CO9"/>
    <mergeCell ref="R10:R13"/>
    <mergeCell ref="S10:S13"/>
    <mergeCell ref="T10:T13"/>
    <mergeCell ref="X10:X13"/>
    <mergeCell ref="Y10:Y13"/>
    <mergeCell ref="Z10:Z13"/>
    <mergeCell ref="CN10:CO10"/>
    <mergeCell ref="AU10:AV10"/>
    <mergeCell ref="J11:J13"/>
    <mergeCell ref="K11:L11"/>
    <mergeCell ref="M11:M13"/>
    <mergeCell ref="N11:O11"/>
    <mergeCell ref="AD11:AD13"/>
    <mergeCell ref="AP10:AQ10"/>
    <mergeCell ref="O12:O13"/>
    <mergeCell ref="BT10:BU10"/>
    <mergeCell ref="BY10:BZ10"/>
    <mergeCell ref="CD10:CE10"/>
    <mergeCell ref="CI10:CJ10"/>
    <mergeCell ref="BJ10:BK10"/>
    <mergeCell ref="BO10:BP10"/>
    <mergeCell ref="CJ11:CJ13"/>
    <mergeCell ref="BJ11:BJ13"/>
    <mergeCell ref="BK11:BK13"/>
    <mergeCell ref="BO11:BO13"/>
    <mergeCell ref="BP11:BP13"/>
    <mergeCell ref="BT11:BT13"/>
    <mergeCell ref="BU11:BU13"/>
    <mergeCell ref="BY11:BY13"/>
    <mergeCell ref="BZ11:BZ13"/>
    <mergeCell ref="CD11:CD13"/>
    <mergeCell ref="CE11:CE13"/>
    <mergeCell ref="CI11:CI13"/>
    <mergeCell ref="AK11:AK13"/>
    <mergeCell ref="AL11:AL13"/>
    <mergeCell ref="AP11:AP13"/>
    <mergeCell ref="AQ11:AQ13"/>
    <mergeCell ref="AU11:AU13"/>
    <mergeCell ref="AV11:AV13"/>
    <mergeCell ref="AY9:AY13"/>
    <mergeCell ref="AZ9:BA9"/>
    <mergeCell ref="A1:CP1"/>
    <mergeCell ref="A2:CP2"/>
    <mergeCell ref="A3:CP3"/>
    <mergeCell ref="A4:CP4"/>
    <mergeCell ref="A5:CP5"/>
    <mergeCell ref="CN11:CN13"/>
    <mergeCell ref="CO11:CO13"/>
    <mergeCell ref="K12:K13"/>
    <mergeCell ref="L12:L13"/>
    <mergeCell ref="N12:N13"/>
  </mergeCells>
  <printOptions horizontalCentered="1"/>
  <pageMargins left="0.196850393700787" right="0.196850393700787" top="0.51" bottom="0.39" header="0.236220472440945" footer="0.2"/>
  <pageSetup fitToHeight="0" horizontalDpi="600" verticalDpi="600" orientation="landscape" paperSize="8" scale="35" r:id="rId1"/>
  <headerFooter alignWithMargins="0">
    <oddFooter>&amp;R&amp;14&amp;P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NhatAnh-322A</dc:creator>
  <cp:keywords/>
  <dc:description/>
  <cp:lastModifiedBy>My PC</cp:lastModifiedBy>
  <cp:lastPrinted>2018-11-18T00:53:34Z</cp:lastPrinted>
  <dcterms:created xsi:type="dcterms:W3CDTF">2017-02-19T10:11:49Z</dcterms:created>
  <dcterms:modified xsi:type="dcterms:W3CDTF">2018-12-01T02:22:20Z</dcterms:modified>
  <cp:category/>
  <cp:version/>
  <cp:contentType/>
  <cp:contentStatus/>
</cp:coreProperties>
</file>